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tting Started - Instructions" sheetId="1" r:id="rId5"/>
    <sheet state="visible" name="Settings" sheetId="2" r:id="rId6"/>
    <sheet state="visible" name="Scenario 1 Summary" sheetId="3" r:id="rId7"/>
  </sheets>
  <definedNames/>
  <calcPr/>
</workbook>
</file>

<file path=xl/sharedStrings.xml><?xml version="1.0" encoding="utf-8"?>
<sst xmlns="http://schemas.openxmlformats.org/spreadsheetml/2006/main" count="84" uniqueCount="76">
  <si>
    <t>GETTING STARTED - INSTRUCTIONS</t>
  </si>
  <si>
    <t>EV CHARGER INVESTMENT CALCULATOR</t>
  </si>
  <si>
    <r>
      <rPr>
        <rFont val="Roboto"/>
        <color rgb="FFFFFFFF"/>
        <sz val="12.0"/>
      </rPr>
      <t xml:space="preserve">If you are looking to install EV chargers, you can claculate the estimated return on investment (ROI) using the cost and revenue assumptions outlined below. This template provides you with the basics of an ROI calculator. It's a good place to start to justify associated investments and also develop mulitple scenarios. 
</t>
    </r>
    <r>
      <rPr>
        <rFont val="Roboto"/>
        <b/>
        <color rgb="FFFFFFFF"/>
        <sz val="12.0"/>
      </rPr>
      <t>Acknowldgement</t>
    </r>
    <r>
      <rPr>
        <rFont val="Roboto"/>
        <color rgb="FFFFFFFF"/>
        <sz val="12.0"/>
      </rPr>
      <t xml:space="preserve">
The BC Electric Vehicle Charging Alliance project was made possible through financial support from BC Hydro, Simon Fraser University (SFU), the City of Vancouver, the University of British Columbia (UBC), and the BC Net Zero Innovation Network (BCNZIN).
Foresight Canada gratefully acknowledges that the BCNZIN Project was funded by Pacific Economic Development Canada’s (PacifiCan) Regional Innovation Ecosystem program and the Province of British Columbia through the (former) Ministry of Energy, Mines and Low Carbon Innovation’s Innovative Clean Energy (ICE) Fund.</t>
    </r>
  </si>
  <si>
    <t>How to use this template</t>
  </si>
  <si>
    <t>When setting up this calculator insert the assumtion details</t>
  </si>
  <si>
    <t xml:space="preserve">Keep the calculator up-to-date by inserting cost assumptions as provided by vendors
</t>
  </si>
  <si>
    <t>Use the calculator to develop scenarios based on changing costs and revenues. Including yearly input changes</t>
  </si>
  <si>
    <t>Let's walk you through the tabs listed at the bottom of this sheet.</t>
  </si>
  <si>
    <t>Dashboard</t>
  </si>
  <si>
    <t xml:space="preserve">Think of the Dashboard tab as your control panel for your project which calculates
- The total cost of project
- The total revenuse of the project
- Retrun on Investment (ROI) The subsequent sheet options provide for 3 different scenarios 
</t>
  </si>
  <si>
    <t>Variables and Assumptions</t>
  </si>
  <si>
    <t>Insitutions can modify the variables and assumptions based on local needs to reflect local campus requirements. Include only variables relevant to your case. Modifiable inputs are highlighted in yellow. Light blue cells are generated and calculated by inputs provided and should not be modified.</t>
  </si>
  <si>
    <t>Costs and Revenues</t>
  </si>
  <si>
    <t xml:space="preserve">The model uses the local costs and revenues by the specific institution. Costs are determined largely by the type of charger installed and costs related to diffrences in civil works required, as well as electrical costs. Revenues are based on electricity dipensed, parking, and value of carbon credits. Each of these variables can be modified to develop  scenarios. </t>
  </si>
  <si>
    <t>Profitability and Return on Investment</t>
  </si>
  <si>
    <t xml:space="preserve">The model will generate a return on investment over 5 years based on total costs, subsidies and expected sales . </t>
  </si>
  <si>
    <t>Settings</t>
  </si>
  <si>
    <t>Year 1</t>
  </si>
  <si>
    <t>Year 2</t>
  </si>
  <si>
    <t>Year 3</t>
  </si>
  <si>
    <t>Year 4</t>
  </si>
  <si>
    <t>Year 5</t>
  </si>
  <si>
    <t>**change variables only in yellow cells**</t>
  </si>
  <si>
    <t>CAPEX</t>
  </si>
  <si>
    <t>Hardware/Chargers (level2) Unit Port Cost ($)</t>
  </si>
  <si>
    <t>(OCCP Network compliant reqired for rebates)</t>
  </si>
  <si>
    <t>Hardware/Chargers (Level2)Number of Ports</t>
  </si>
  <si>
    <t>(OCCP network compliant</t>
  </si>
  <si>
    <t>Hardware/Chargers (level3 -DCFC) Unit Port Cost</t>
  </si>
  <si>
    <t>Hardware /Chargers (Level 3) - DCFC) Number of Ports</t>
  </si>
  <si>
    <t>Total CAPEX</t>
  </si>
  <si>
    <t xml:space="preserve">Net  CAPEX (after subsidies) </t>
  </si>
  <si>
    <t>Installation and Civil Works</t>
  </si>
  <si>
    <t>Trenching and transformer upgrades are the main variables.</t>
  </si>
  <si>
    <t>Permitting and Design</t>
  </si>
  <si>
    <t>Includes electrical permits and BC Hydro site prep.</t>
  </si>
  <si>
    <t xml:space="preserve">Net Installation &amp; design (after subsidies) </t>
  </si>
  <si>
    <t>Total CAPEX with Joint Procurement Discount %</t>
  </si>
  <si>
    <t xml:space="preserve">SUBSIDIES AND CREDITS </t>
  </si>
  <si>
    <t>Clean BC Per Port (%)</t>
  </si>
  <si>
    <t>Clean BC Install (%)</t>
  </si>
  <si>
    <t>NRCan ZEVIP (%)</t>
  </si>
  <si>
    <t>NRCan Install</t>
  </si>
  <si>
    <t>Federal "stacking" allowed</t>
  </si>
  <si>
    <t>LCFS Carbon Credits Generated</t>
  </si>
  <si>
    <t>*Rule of Thumb: 1100 kw/h = 1 Credit (BC Ministry of Energy)</t>
  </si>
  <si>
    <t>LCFS Value of 1 carbon credit ($)</t>
  </si>
  <si>
    <t>CFR Carbon Credits Generated</t>
  </si>
  <si>
    <t>CFR Value of 1 carbon credit ($)</t>
  </si>
  <si>
    <t>Total Credits Value</t>
  </si>
  <si>
    <t>VARIABLE COSTS</t>
  </si>
  <si>
    <t>KWH dispensed</t>
  </si>
  <si>
    <t>Unit Cost of power (KW/H)</t>
  </si>
  <si>
    <t>Software/Maintenance Fees ($)</t>
  </si>
  <si>
    <t>SALES</t>
  </si>
  <si>
    <t>Average KW/h dispensed per vehicle per day</t>
  </si>
  <si>
    <t>Average # of vehicles per day</t>
  </si>
  <si>
    <t xml:space="preserve">Occupancy days </t>
  </si>
  <si>
    <t>Electricity Charge Per KW/hr</t>
  </si>
  <si>
    <t>Electricity Sales revenues</t>
  </si>
  <si>
    <t>Parking per day ($)</t>
  </si>
  <si>
    <t>Parking Revenuses</t>
  </si>
  <si>
    <t>Scenario 1 Summary</t>
  </si>
  <si>
    <t>**do not change any of these cells, they are automatically calculated from the Settings Sheet**</t>
  </si>
  <si>
    <t>Totals</t>
  </si>
  <si>
    <t>Total KW/h dispensed</t>
  </si>
  <si>
    <t>Total Sales of Electricity dispensed ($)</t>
  </si>
  <si>
    <t>Total Parking Fees ($)</t>
  </si>
  <si>
    <t>Total Number of LCFS Credits Generated</t>
  </si>
  <si>
    <t>Total Number of CFR Credits Generated</t>
  </si>
  <si>
    <t>Gross Revenues</t>
  </si>
  <si>
    <t>Net CAPEX &amp; Installation Costs (after subsidies)</t>
  </si>
  <si>
    <t>Total Credits Value ($)</t>
  </si>
  <si>
    <t>Net Revenues</t>
  </si>
  <si>
    <t>ROI (%)</t>
  </si>
  <si>
    <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</si>
</sst>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
  </numFmts>
  <fonts count="15">
    <font>
      <sz val="10.0"/>
      <color rgb="FF000000"/>
      <name val="Arial"/>
      <scheme val="minor"/>
    </font>
    <font>
      <color theme="1"/>
      <name val="Arial"/>
    </font>
    <font>
      <sz val="12.0"/>
      <color rgb="FFFFFFFF"/>
      <name val="Roboto"/>
    </font>
    <font>
      <sz val="35.0"/>
      <color rgb="FFFFFFFF"/>
      <name val="Roboto"/>
    </font>
    <font>
      <b/>
      <sz val="20.0"/>
      <color rgb="FF3D4DB7"/>
      <name val="Roboto"/>
    </font>
    <font>
      <sz val="12.0"/>
      <color rgb="FF2E404D"/>
      <name val="Roboto"/>
    </font>
    <font>
      <sz val="12.0"/>
      <color rgb="FF3D4DB7"/>
      <name val="Roboto"/>
    </font>
    <font>
      <b/>
      <sz val="12.0"/>
      <color rgb="FF3D4DB7"/>
      <name val="Roboto"/>
    </font>
    <font>
      <b/>
      <sz val="18.0"/>
      <color rgb="FFFFFFFF"/>
      <name val="Roboto"/>
    </font>
    <font>
      <sz val="10.0"/>
      <color theme="1"/>
      <name val="Arial"/>
    </font>
    <font>
      <b/>
      <sz val="10.0"/>
      <color theme="1"/>
      <name val="Arial"/>
    </font>
    <font>
      <b/>
      <color theme="1"/>
      <name val="Arial"/>
    </font>
    <font>
      <color rgb="FF000000"/>
      <name val="Arial"/>
    </font>
    <font>
      <sz val="1.0"/>
      <color theme="1"/>
      <name val="XITSMath-Regular"/>
    </font>
    <font>
      <sz val="1.0"/>
      <color theme="1"/>
      <name val="Arial"/>
    </font>
  </fonts>
  <fills count="8">
    <fill>
      <patternFill patternType="none"/>
    </fill>
    <fill>
      <patternFill patternType="lightGray"/>
    </fill>
    <fill>
      <patternFill patternType="solid">
        <fgColor rgb="FF3D4DB7"/>
        <bgColor rgb="FF3D4DB7"/>
      </patternFill>
    </fill>
    <fill>
      <patternFill patternType="solid">
        <fgColor rgb="FFEFEFF1"/>
        <bgColor rgb="FFEFEFF1"/>
      </patternFill>
    </fill>
    <fill>
      <patternFill patternType="solid">
        <fgColor rgb="FFFFFFFF"/>
        <bgColor rgb="FFFFFFFF"/>
      </patternFill>
    </fill>
    <fill>
      <patternFill patternType="solid">
        <fgColor rgb="FF00FF00"/>
        <bgColor rgb="FF00FF00"/>
      </patternFill>
    </fill>
    <fill>
      <patternFill patternType="solid">
        <fgColor rgb="FFFFFF00"/>
        <bgColor rgb="FFFFFF00"/>
      </patternFill>
    </fill>
    <fill>
      <patternFill patternType="solid">
        <fgColor rgb="FF00FFFF"/>
        <bgColor rgb="FF00FFFF"/>
      </patternFill>
    </fill>
  </fills>
  <borders count="2">
    <border/>
    <border>
      <bottom style="thin">
        <color rgb="FF2196F3"/>
      </bottom>
    </border>
  </borders>
  <cellStyleXfs count="1">
    <xf borderId="0" fillId="0" fontId="0" numFmtId="0" applyAlignment="1" applyFont="1"/>
  </cellStyleXfs>
  <cellXfs count="43">
    <xf borderId="0" fillId="0" fontId="0" numFmtId="0" xfId="0" applyAlignment="1" applyFont="1">
      <alignment readingOrder="0" shrinkToFit="0" vertical="bottom" wrapText="0"/>
    </xf>
    <xf borderId="0" fillId="2" fontId="1" numFmtId="0" xfId="0" applyAlignment="1" applyFill="1" applyFont="1">
      <alignment vertical="bottom"/>
    </xf>
    <xf borderId="0" fillId="2" fontId="1" numFmtId="0" xfId="0" applyFont="1"/>
    <xf borderId="0" fillId="2" fontId="2" numFmtId="0" xfId="0" applyFont="1"/>
    <xf borderId="0" fillId="2" fontId="3" numFmtId="0" xfId="0" applyAlignment="1" applyFont="1">
      <alignment vertical="top"/>
    </xf>
    <xf borderId="0" fillId="2" fontId="1" numFmtId="0" xfId="0" applyAlignment="1" applyFont="1">
      <alignment vertical="top"/>
    </xf>
    <xf borderId="0" fillId="2" fontId="2" numFmtId="0" xfId="0" applyAlignment="1" applyFont="1">
      <alignment readingOrder="0" shrinkToFit="0" vertical="top" wrapText="1"/>
    </xf>
    <xf borderId="1" fillId="2" fontId="1" numFmtId="0" xfId="0" applyAlignment="1" applyBorder="1" applyFont="1">
      <alignment vertical="bottom"/>
    </xf>
    <xf borderId="0" fillId="3" fontId="1" numFmtId="0" xfId="0" applyAlignment="1" applyFill="1" applyFont="1">
      <alignment vertical="bottom"/>
    </xf>
    <xf borderId="0" fillId="3" fontId="4" numFmtId="0" xfId="0" applyAlignment="1" applyFont="1">
      <alignment vertical="bottom"/>
    </xf>
    <xf borderId="0" fillId="3" fontId="4" numFmtId="0" xfId="0" applyAlignment="1" applyFont="1">
      <alignment horizontal="center" shrinkToFit="0" vertical="top" wrapText="1"/>
    </xf>
    <xf borderId="0" fillId="3" fontId="5" numFmtId="0" xfId="0" applyAlignment="1" applyFont="1">
      <alignment shrinkToFit="0" vertical="top" wrapText="1"/>
    </xf>
    <xf borderId="0" fillId="3" fontId="1" numFmtId="0" xfId="0" applyAlignment="1" applyFont="1">
      <alignment vertical="top"/>
    </xf>
    <xf borderId="0" fillId="4" fontId="1" numFmtId="0" xfId="0" applyAlignment="1" applyFill="1" applyFont="1">
      <alignment vertical="bottom"/>
    </xf>
    <xf borderId="0" fillId="0" fontId="1" numFmtId="0" xfId="0" applyAlignment="1" applyFont="1">
      <alignment vertical="bottom"/>
    </xf>
    <xf borderId="0" fillId="4" fontId="6" numFmtId="0" xfId="0" applyAlignment="1" applyFont="1">
      <alignment vertical="bottom"/>
    </xf>
    <xf borderId="0" fillId="4" fontId="7" numFmtId="0" xfId="0" applyAlignment="1" applyFont="1">
      <alignment vertical="bottom"/>
    </xf>
    <xf borderId="0" fillId="4" fontId="5" numFmtId="0" xfId="0" applyAlignment="1" applyFont="1">
      <alignment shrinkToFit="0" vertical="bottom" wrapText="1"/>
    </xf>
    <xf borderId="0" fillId="4" fontId="5" numFmtId="0" xfId="0" applyAlignment="1" applyFont="1">
      <alignment shrinkToFit="0" vertical="top" wrapText="1"/>
    </xf>
    <xf borderId="0" fillId="2" fontId="8" numFmtId="0" xfId="0" applyAlignment="1" applyFont="1">
      <alignment horizontal="right"/>
    </xf>
    <xf borderId="0" fillId="2" fontId="9" numFmtId="3" xfId="0" applyFont="1" applyNumberFormat="1"/>
    <xf borderId="0" fillId="0" fontId="1" numFmtId="0" xfId="0" applyFont="1"/>
    <xf borderId="0" fillId="0" fontId="9" numFmtId="3" xfId="0" applyFont="1" applyNumberFormat="1"/>
    <xf borderId="0" fillId="5" fontId="1" numFmtId="0" xfId="0" applyFill="1" applyFont="1"/>
    <xf borderId="0" fillId="5" fontId="10" numFmtId="3" xfId="0" applyAlignment="1" applyFont="1" applyNumberFormat="1">
      <alignment horizontal="center"/>
    </xf>
    <xf borderId="0" fillId="6" fontId="1" numFmtId="0" xfId="0" applyFill="1" applyFont="1"/>
    <xf borderId="0" fillId="0" fontId="11" numFmtId="0" xfId="0" applyFont="1"/>
    <xf borderId="0" fillId="6" fontId="9" numFmtId="3" xfId="0" applyFont="1" applyNumberFormat="1"/>
    <xf borderId="0" fillId="7" fontId="9" numFmtId="3" xfId="0" applyFill="1" applyFont="1" applyNumberFormat="1"/>
    <xf borderId="0" fillId="6" fontId="12" numFmtId="4" xfId="0" applyFont="1" applyNumberFormat="1"/>
    <xf borderId="0" fillId="0" fontId="1" numFmtId="10" xfId="0" applyFont="1" applyNumberFormat="1"/>
    <xf borderId="0" fillId="6" fontId="9" numFmtId="4" xfId="0" applyFont="1" applyNumberFormat="1"/>
    <xf borderId="0" fillId="5" fontId="11" numFmtId="164" xfId="0" applyAlignment="1" applyFont="1" applyNumberFormat="1">
      <alignment horizontal="center"/>
    </xf>
    <xf borderId="0" fillId="5" fontId="11" numFmtId="164" xfId="0" applyAlignment="1" applyFont="1" applyNumberFormat="1">
      <alignment horizontal="center" vertical="bottom"/>
    </xf>
    <xf borderId="0" fillId="5" fontId="11" numFmtId="0" xfId="0" applyFont="1"/>
    <xf borderId="0" fillId="0" fontId="1" numFmtId="3" xfId="0" applyFont="1" applyNumberFormat="1"/>
    <xf borderId="0" fillId="0" fontId="1" numFmtId="3" xfId="0" applyAlignment="1" applyFont="1" applyNumberFormat="1">
      <alignment horizontal="right" vertical="bottom"/>
    </xf>
    <xf borderId="0" fillId="0" fontId="1" numFmtId="164" xfId="0" applyFont="1" applyNumberFormat="1"/>
    <xf borderId="0" fillId="0" fontId="1" numFmtId="164" xfId="0" applyAlignment="1" applyFont="1" applyNumberFormat="1">
      <alignment horizontal="right" vertical="bottom"/>
    </xf>
    <xf borderId="0" fillId="0" fontId="1" numFmtId="164" xfId="0" applyAlignment="1" applyFont="1" applyNumberFormat="1">
      <alignment vertical="bottom"/>
    </xf>
    <xf borderId="0" fillId="5" fontId="1" numFmtId="9" xfId="0" applyFont="1" applyNumberFormat="1"/>
    <xf borderId="0" fillId="0" fontId="13" numFmtId="0" xfId="0" applyAlignment="1" applyFont="1">
      <alignment vertical="bottom"/>
    </xf>
    <xf borderId="0" fillId="0" fontId="14"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6" width="12.63"/>
    <col customWidth="1" min="9" max="9" width="26.63"/>
  </cols>
  <sheetData>
    <row r="1" ht="15.75" customHeight="1">
      <c r="A1" s="1"/>
      <c r="B1" s="2"/>
      <c r="C1" s="2"/>
      <c r="D1" s="2"/>
      <c r="E1" s="2"/>
      <c r="F1" s="2"/>
      <c r="G1" s="2"/>
      <c r="H1" s="2"/>
      <c r="I1" s="2"/>
      <c r="J1" s="1"/>
    </row>
    <row r="2" ht="15.75" customHeight="1">
      <c r="A2" s="1"/>
      <c r="B2" s="2"/>
      <c r="C2" s="2"/>
      <c r="D2" s="2"/>
      <c r="E2" s="2"/>
      <c r="F2" s="2"/>
      <c r="G2" s="2"/>
      <c r="H2" s="2"/>
      <c r="I2" s="2"/>
      <c r="J2" s="1"/>
    </row>
    <row r="3" ht="15.75" customHeight="1">
      <c r="A3" s="1"/>
      <c r="B3" s="1"/>
      <c r="C3" s="1"/>
      <c r="D3" s="1"/>
      <c r="E3" s="1"/>
      <c r="F3" s="1"/>
      <c r="G3" s="1"/>
      <c r="H3" s="1"/>
      <c r="I3" s="1"/>
      <c r="J3" s="1"/>
    </row>
    <row r="4" ht="15.75" customHeight="1">
      <c r="A4" s="1"/>
      <c r="B4" s="3" t="s">
        <v>0</v>
      </c>
      <c r="J4" s="1"/>
    </row>
    <row r="5" ht="15.75" customHeight="1">
      <c r="A5" s="1"/>
      <c r="B5" s="4" t="s">
        <v>1</v>
      </c>
      <c r="J5" s="1"/>
    </row>
    <row r="6" ht="15.75" customHeight="1">
      <c r="A6" s="1"/>
      <c r="B6" s="5"/>
      <c r="C6" s="5"/>
      <c r="D6" s="5"/>
      <c r="E6" s="5"/>
      <c r="F6" s="5"/>
      <c r="G6" s="5"/>
      <c r="H6" s="5"/>
      <c r="I6" s="5"/>
      <c r="J6" s="1"/>
    </row>
    <row r="7" ht="15.75" customHeight="1">
      <c r="A7" s="1"/>
      <c r="B7" s="6" t="s">
        <v>2</v>
      </c>
      <c r="J7" s="1"/>
    </row>
    <row r="8" ht="15.75" customHeight="1">
      <c r="A8" s="1"/>
      <c r="J8" s="1"/>
    </row>
    <row r="9" ht="15.75" customHeight="1">
      <c r="A9" s="1"/>
      <c r="J9" s="1"/>
    </row>
    <row r="10" ht="15.75" customHeight="1">
      <c r="A10" s="1"/>
      <c r="J10" s="1"/>
    </row>
    <row r="11" ht="15.75" customHeight="1">
      <c r="A11" s="1"/>
      <c r="J11" s="1"/>
    </row>
    <row r="12" ht="15.75" customHeight="1">
      <c r="A12" s="1"/>
      <c r="J12" s="1"/>
    </row>
    <row r="13" ht="15.75" customHeight="1">
      <c r="A13" s="1"/>
      <c r="J13" s="1"/>
    </row>
    <row r="14" ht="15.75" customHeight="1">
      <c r="A14" s="1"/>
      <c r="J14" s="1"/>
    </row>
    <row r="15" ht="15.75" customHeight="1">
      <c r="A15" s="1"/>
      <c r="J15" s="1"/>
    </row>
    <row r="16" ht="15.75" customHeight="1">
      <c r="A16" s="1"/>
      <c r="J16" s="1"/>
    </row>
    <row r="17" ht="15.75" customHeight="1">
      <c r="A17" s="1"/>
      <c r="J17" s="1"/>
    </row>
    <row r="18" ht="15.75" customHeight="1">
      <c r="A18" s="1"/>
      <c r="B18" s="1"/>
      <c r="C18" s="1"/>
      <c r="D18" s="1"/>
      <c r="E18" s="1"/>
      <c r="F18" s="1"/>
      <c r="G18" s="1"/>
      <c r="H18" s="1"/>
      <c r="I18" s="1"/>
      <c r="J18" s="1"/>
    </row>
    <row r="19" ht="15.75" customHeight="1">
      <c r="A19" s="7"/>
      <c r="B19" s="7"/>
      <c r="C19" s="7"/>
      <c r="D19" s="7"/>
      <c r="E19" s="7"/>
      <c r="F19" s="7"/>
      <c r="G19" s="7"/>
      <c r="H19" s="7"/>
      <c r="I19" s="7"/>
      <c r="J19" s="7"/>
    </row>
    <row r="20" ht="15.75" customHeight="1">
      <c r="A20" s="8"/>
      <c r="B20" s="8"/>
      <c r="C20" s="8"/>
      <c r="D20" s="8"/>
      <c r="E20" s="8"/>
      <c r="F20" s="8"/>
      <c r="G20" s="8"/>
      <c r="H20" s="8"/>
      <c r="I20" s="8"/>
      <c r="J20" s="8"/>
    </row>
    <row r="21" ht="15.75" customHeight="1">
      <c r="A21" s="8"/>
      <c r="B21" s="8"/>
      <c r="C21" s="8"/>
      <c r="D21" s="8"/>
      <c r="E21" s="8"/>
      <c r="F21" s="8"/>
      <c r="G21" s="8"/>
      <c r="H21" s="8"/>
      <c r="I21" s="8"/>
      <c r="J21" s="8"/>
    </row>
    <row r="22" ht="15.75" customHeight="1">
      <c r="A22" s="8"/>
      <c r="B22" s="9" t="s">
        <v>3</v>
      </c>
      <c r="C22" s="8"/>
      <c r="D22" s="8"/>
      <c r="E22" s="8"/>
      <c r="F22" s="8"/>
      <c r="G22" s="8"/>
      <c r="H22" s="8"/>
      <c r="I22" s="8"/>
      <c r="J22" s="8"/>
    </row>
    <row r="23" ht="15.75" customHeight="1">
      <c r="A23" s="8"/>
      <c r="B23" s="8"/>
      <c r="C23" s="8"/>
      <c r="D23" s="8"/>
      <c r="E23" s="8"/>
      <c r="F23" s="8"/>
      <c r="G23" s="8"/>
      <c r="H23" s="8"/>
      <c r="I23" s="8"/>
      <c r="J23" s="8"/>
    </row>
    <row r="24" ht="15.75" customHeight="1">
      <c r="A24" s="8"/>
      <c r="B24" s="8"/>
      <c r="C24" s="8"/>
      <c r="D24" s="8"/>
      <c r="E24" s="8"/>
      <c r="F24" s="8"/>
      <c r="G24" s="8"/>
      <c r="H24" s="8"/>
      <c r="I24" s="8"/>
      <c r="J24" s="8"/>
    </row>
    <row r="25" ht="15.75" customHeight="1">
      <c r="A25" s="8"/>
      <c r="B25" s="10">
        <v>1.0</v>
      </c>
      <c r="C25" s="11" t="s">
        <v>4</v>
      </c>
      <c r="D25" s="12"/>
      <c r="E25" s="10">
        <v>2.0</v>
      </c>
      <c r="F25" s="11" t="s">
        <v>5</v>
      </c>
      <c r="G25" s="12"/>
      <c r="H25" s="10">
        <v>3.0</v>
      </c>
      <c r="I25" s="11" t="s">
        <v>6</v>
      </c>
      <c r="J25" s="8"/>
    </row>
    <row r="26" ht="15.75" customHeight="1">
      <c r="A26" s="13"/>
      <c r="B26" s="13"/>
      <c r="C26" s="13"/>
      <c r="D26" s="13"/>
      <c r="E26" s="13"/>
      <c r="F26" s="13"/>
      <c r="G26" s="13"/>
      <c r="H26" s="13"/>
      <c r="I26" s="13"/>
      <c r="J26" s="13"/>
    </row>
    <row r="27" ht="15.75" customHeight="1">
      <c r="A27" s="13"/>
      <c r="B27" s="13"/>
      <c r="C27" s="13"/>
      <c r="D27" s="13"/>
      <c r="E27" s="13"/>
      <c r="F27" s="13"/>
      <c r="G27" s="13"/>
      <c r="H27" s="13"/>
      <c r="I27" s="13"/>
      <c r="J27" s="13"/>
    </row>
    <row r="28" ht="15.75" customHeight="1">
      <c r="A28" s="13"/>
      <c r="B28" s="14"/>
      <c r="C28" s="13"/>
      <c r="D28" s="13"/>
      <c r="E28" s="13"/>
      <c r="F28" s="13"/>
      <c r="G28" s="13"/>
      <c r="H28" s="13"/>
      <c r="I28" s="13"/>
      <c r="J28" s="13"/>
    </row>
    <row r="29" ht="15.75" customHeight="1">
      <c r="A29" s="13"/>
      <c r="B29" s="15" t="s">
        <v>7</v>
      </c>
      <c r="C29" s="13"/>
      <c r="D29" s="13"/>
      <c r="E29" s="13"/>
      <c r="F29" s="13"/>
      <c r="G29" s="13"/>
      <c r="H29" s="13"/>
      <c r="I29" s="13"/>
      <c r="J29" s="13"/>
    </row>
    <row r="30" ht="15.75" customHeight="1">
      <c r="A30" s="13"/>
      <c r="B30" s="13"/>
      <c r="C30" s="13"/>
      <c r="D30" s="13"/>
      <c r="E30" s="13"/>
      <c r="F30" s="13"/>
      <c r="G30" s="13"/>
      <c r="H30" s="13"/>
      <c r="I30" s="13"/>
      <c r="J30" s="13"/>
    </row>
    <row r="31" ht="15.75" customHeight="1">
      <c r="A31" s="13"/>
      <c r="B31" s="13"/>
      <c r="C31" s="13"/>
      <c r="D31" s="13"/>
      <c r="E31" s="13"/>
      <c r="F31" s="13"/>
      <c r="G31" s="13"/>
      <c r="H31" s="13"/>
      <c r="I31" s="13"/>
      <c r="J31" s="13"/>
    </row>
    <row r="32" ht="15.75" customHeight="1">
      <c r="A32" s="13"/>
      <c r="B32" s="16" t="s">
        <v>8</v>
      </c>
      <c r="C32" s="13"/>
      <c r="D32" s="13"/>
      <c r="E32" s="13"/>
      <c r="F32" s="13"/>
      <c r="G32" s="13"/>
      <c r="H32" s="13"/>
      <c r="I32" s="13"/>
      <c r="J32" s="13"/>
    </row>
    <row r="33" ht="15.75" customHeight="1">
      <c r="A33" s="13"/>
      <c r="B33" s="17" t="s">
        <v>9</v>
      </c>
      <c r="J33" s="13"/>
    </row>
    <row r="34" ht="15.75" customHeight="1">
      <c r="A34" s="13"/>
      <c r="B34" s="13"/>
      <c r="C34" s="13"/>
      <c r="D34" s="13"/>
      <c r="E34" s="13"/>
      <c r="F34" s="13"/>
      <c r="G34" s="13"/>
      <c r="H34" s="13"/>
      <c r="I34" s="13"/>
      <c r="J34" s="13"/>
    </row>
    <row r="35" ht="15.75" customHeight="1">
      <c r="A35" s="13"/>
      <c r="B35" s="16" t="s">
        <v>10</v>
      </c>
      <c r="C35" s="13"/>
      <c r="D35" s="13"/>
      <c r="E35" s="13"/>
      <c r="F35" s="13"/>
      <c r="G35" s="13"/>
      <c r="H35" s="13"/>
      <c r="I35" s="13"/>
      <c r="J35" s="13"/>
    </row>
    <row r="36" ht="15.75" customHeight="1">
      <c r="A36" s="13"/>
      <c r="B36" s="18" t="s">
        <v>11</v>
      </c>
      <c r="J36" s="13"/>
    </row>
    <row r="37" ht="15.75" customHeight="1">
      <c r="A37" s="13"/>
      <c r="J37" s="13"/>
    </row>
    <row r="38" ht="15.75" customHeight="1">
      <c r="A38" s="13"/>
      <c r="B38" s="13"/>
      <c r="C38" s="13"/>
      <c r="D38" s="13"/>
      <c r="E38" s="13"/>
      <c r="F38" s="13"/>
      <c r="G38" s="13"/>
      <c r="H38" s="13"/>
      <c r="I38" s="13"/>
      <c r="J38" s="13"/>
    </row>
    <row r="39" ht="15.75" customHeight="1">
      <c r="A39" s="13"/>
      <c r="B39" s="16" t="s">
        <v>12</v>
      </c>
      <c r="C39" s="13"/>
      <c r="D39" s="13"/>
      <c r="E39" s="13"/>
      <c r="F39" s="13"/>
      <c r="G39" s="13"/>
      <c r="H39" s="13"/>
      <c r="I39" s="13"/>
      <c r="J39" s="13"/>
    </row>
    <row r="40" ht="15.75" customHeight="1">
      <c r="A40" s="13"/>
      <c r="B40" s="18" t="s">
        <v>13</v>
      </c>
      <c r="J40" s="13"/>
    </row>
    <row r="41" ht="15.75" customHeight="1">
      <c r="A41" s="13"/>
      <c r="J41" s="13"/>
    </row>
    <row r="42" ht="15.75" customHeight="1">
      <c r="A42" s="13"/>
      <c r="J42" s="13"/>
    </row>
    <row r="43" ht="15.75" customHeight="1">
      <c r="A43" s="13"/>
      <c r="B43" s="13"/>
      <c r="C43" s="13"/>
      <c r="D43" s="13"/>
      <c r="E43" s="13"/>
      <c r="F43" s="13"/>
      <c r="G43" s="13"/>
      <c r="H43" s="13"/>
      <c r="I43" s="13"/>
      <c r="J43" s="13"/>
    </row>
    <row r="44" ht="15.75" customHeight="1">
      <c r="A44" s="13"/>
      <c r="B44" s="16" t="s">
        <v>14</v>
      </c>
      <c r="C44" s="13"/>
      <c r="D44" s="13"/>
      <c r="E44" s="13"/>
      <c r="F44" s="13"/>
      <c r="G44" s="13"/>
      <c r="H44" s="13"/>
      <c r="I44" s="13"/>
      <c r="J44" s="13"/>
    </row>
    <row r="45" ht="15.75" customHeight="1">
      <c r="A45" s="13"/>
      <c r="B45" s="18" t="s">
        <v>15</v>
      </c>
      <c r="J45" s="13"/>
    </row>
    <row r="46" ht="15.75" customHeight="1">
      <c r="A46" s="13"/>
      <c r="J46" s="13"/>
    </row>
    <row r="47" ht="15.75" customHeight="1">
      <c r="A47" s="13"/>
      <c r="J47" s="13"/>
    </row>
    <row r="48" ht="15.75" customHeight="1">
      <c r="A48" s="13"/>
      <c r="B48" s="14"/>
      <c r="C48" s="14"/>
      <c r="D48" s="14"/>
      <c r="E48" s="14"/>
      <c r="F48" s="14"/>
      <c r="G48" s="14"/>
      <c r="H48" s="14"/>
      <c r="I48" s="14"/>
      <c r="J48" s="13"/>
    </row>
    <row r="49" ht="15.75" customHeight="1">
      <c r="A49" s="13"/>
      <c r="B49" s="16"/>
      <c r="C49" s="13"/>
      <c r="D49" s="13"/>
      <c r="E49" s="13"/>
      <c r="F49" s="13"/>
      <c r="G49" s="13"/>
      <c r="H49" s="13"/>
      <c r="I49" s="13"/>
      <c r="J49" s="13"/>
    </row>
    <row r="50" ht="15.75" customHeight="1">
      <c r="A50" s="13"/>
      <c r="B50" s="17"/>
      <c r="J50" s="13"/>
    </row>
    <row r="51" ht="15.75" customHeight="1">
      <c r="A51" s="13"/>
      <c r="B51" s="13"/>
      <c r="C51" s="13"/>
      <c r="D51" s="13"/>
      <c r="E51" s="13"/>
      <c r="F51" s="13"/>
      <c r="G51" s="13"/>
      <c r="H51" s="13"/>
      <c r="I51" s="13"/>
      <c r="J51" s="13"/>
    </row>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sheetData>
  <mergeCells count="8">
    <mergeCell ref="B4:I4"/>
    <mergeCell ref="B5:I5"/>
    <mergeCell ref="B7:I17"/>
    <mergeCell ref="B33:I33"/>
    <mergeCell ref="B36:I37"/>
    <mergeCell ref="B40:I42"/>
    <mergeCell ref="B45:I47"/>
    <mergeCell ref="B50:I50"/>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1" width="42.63"/>
    <col customWidth="1" min="2" max="2" width="28.63"/>
    <col customWidth="1" min="3" max="3" width="20.5"/>
    <col customWidth="1" min="4" max="6" width="12.63"/>
  </cols>
  <sheetData>
    <row r="1" ht="15.75" customHeight="1">
      <c r="A1" s="2"/>
      <c r="B1" s="19" t="s">
        <v>16</v>
      </c>
      <c r="C1" s="2"/>
      <c r="D1" s="20"/>
      <c r="E1" s="20"/>
      <c r="F1" s="20"/>
      <c r="G1" s="20"/>
      <c r="H1" s="20"/>
      <c r="I1" s="2"/>
      <c r="J1" s="19"/>
      <c r="K1" s="2"/>
      <c r="L1" s="2"/>
      <c r="M1" s="2"/>
      <c r="N1" s="2"/>
      <c r="O1" s="2"/>
    </row>
    <row r="2" ht="15.75" customHeight="1">
      <c r="C2" s="21"/>
      <c r="D2" s="22"/>
      <c r="E2" s="22"/>
      <c r="F2" s="22"/>
      <c r="G2" s="22"/>
      <c r="H2" s="22"/>
    </row>
    <row r="3" ht="15.75" customHeight="1">
      <c r="A3" s="23"/>
      <c r="B3" s="23"/>
      <c r="C3" s="23"/>
      <c r="D3" s="24" t="s">
        <v>17</v>
      </c>
      <c r="E3" s="24" t="s">
        <v>18</v>
      </c>
      <c r="F3" s="24" t="s">
        <v>19</v>
      </c>
      <c r="G3" s="24" t="s">
        <v>20</v>
      </c>
      <c r="H3" s="24" t="s">
        <v>21</v>
      </c>
      <c r="I3" s="23"/>
      <c r="J3" s="23"/>
      <c r="K3" s="23"/>
      <c r="L3" s="23"/>
      <c r="M3" s="23"/>
      <c r="N3" s="23"/>
      <c r="O3" s="23"/>
      <c r="P3" s="23"/>
      <c r="Q3" s="23"/>
      <c r="R3" s="23"/>
    </row>
    <row r="4" ht="15.75" customHeight="1">
      <c r="A4" s="21"/>
      <c r="B4" s="25" t="s">
        <v>22</v>
      </c>
      <c r="D4" s="22"/>
      <c r="E4" s="22"/>
      <c r="F4" s="22"/>
      <c r="G4" s="22"/>
      <c r="H4" s="22"/>
    </row>
    <row r="5" ht="15.75" customHeight="1">
      <c r="A5" s="26" t="s">
        <v>23</v>
      </c>
      <c r="D5" s="22"/>
      <c r="E5" s="22"/>
      <c r="F5" s="22"/>
      <c r="G5" s="22"/>
      <c r="H5" s="22"/>
    </row>
    <row r="6" ht="15.75" customHeight="1">
      <c r="A6" s="21"/>
      <c r="D6" s="22"/>
      <c r="E6" s="22"/>
      <c r="F6" s="22"/>
      <c r="G6" s="22"/>
      <c r="H6" s="22"/>
    </row>
    <row r="7" ht="15.75" customHeight="1">
      <c r="A7" s="21" t="s">
        <v>24</v>
      </c>
      <c r="D7" s="27">
        <v>4000.0</v>
      </c>
      <c r="E7" s="27">
        <v>5000.0</v>
      </c>
      <c r="F7" s="27">
        <v>0.0</v>
      </c>
      <c r="G7" s="27">
        <v>0.0</v>
      </c>
      <c r="H7" s="27">
        <v>0.0</v>
      </c>
      <c r="I7" s="21" t="s">
        <v>25</v>
      </c>
    </row>
    <row r="8" ht="15.75" customHeight="1">
      <c r="A8" s="21" t="s">
        <v>26</v>
      </c>
      <c r="D8" s="27">
        <v>22.0</v>
      </c>
      <c r="E8" s="27">
        <v>30.0</v>
      </c>
      <c r="F8" s="27">
        <v>0.0</v>
      </c>
      <c r="G8" s="27">
        <v>0.0</v>
      </c>
      <c r="H8" s="27">
        <v>0.0</v>
      </c>
      <c r="I8" s="21" t="s">
        <v>27</v>
      </c>
    </row>
    <row r="9" ht="15.75" customHeight="1">
      <c r="A9" s="21" t="s">
        <v>28</v>
      </c>
      <c r="D9" s="27">
        <v>50000.0</v>
      </c>
      <c r="E9" s="27">
        <v>50000.0</v>
      </c>
      <c r="F9" s="27">
        <v>0.0</v>
      </c>
      <c r="G9" s="27">
        <v>0.0</v>
      </c>
      <c r="H9" s="27">
        <v>0.0</v>
      </c>
      <c r="I9" s="21" t="s">
        <v>27</v>
      </c>
    </row>
    <row r="10" ht="15.75" customHeight="1">
      <c r="A10" s="21" t="s">
        <v>29</v>
      </c>
      <c r="D10" s="27">
        <v>0.0</v>
      </c>
      <c r="E10" s="27">
        <v>2.0</v>
      </c>
      <c r="F10" s="27">
        <v>0.0</v>
      </c>
      <c r="G10" s="27">
        <v>0.0</v>
      </c>
      <c r="H10" s="27">
        <v>0.0</v>
      </c>
      <c r="I10" s="21" t="s">
        <v>27</v>
      </c>
    </row>
    <row r="11" ht="15.75" customHeight="1">
      <c r="A11" s="26" t="s">
        <v>30</v>
      </c>
      <c r="D11" s="28">
        <f>IF(C16&gt;0, (D7*D8)+(D9*D10)*C16, (D7*D8)+(D9*D10))</f>
        <v>88000</v>
      </c>
      <c r="E11" s="28">
        <f t="shared" ref="E11:H11" si="1">(E7*E8)+(E9*E10)</f>
        <v>250000</v>
      </c>
      <c r="F11" s="28">
        <f t="shared" si="1"/>
        <v>0</v>
      </c>
      <c r="G11" s="28">
        <f t="shared" si="1"/>
        <v>0</v>
      </c>
      <c r="H11" s="28">
        <f t="shared" si="1"/>
        <v>0</v>
      </c>
    </row>
    <row r="12" ht="15.75" customHeight="1">
      <c r="A12" s="26" t="s">
        <v>31</v>
      </c>
      <c r="D12" s="28">
        <f t="shared" ref="D12:G12" si="2">D11*D19</f>
        <v>44000</v>
      </c>
      <c r="E12" s="28">
        <f t="shared" si="2"/>
        <v>125000</v>
      </c>
      <c r="F12" s="28">
        <f t="shared" si="2"/>
        <v>0</v>
      </c>
      <c r="G12" s="28">
        <f t="shared" si="2"/>
        <v>0</v>
      </c>
      <c r="H12" s="28">
        <v>0.0</v>
      </c>
    </row>
    <row r="13" ht="15.75" customHeight="1">
      <c r="A13" s="21" t="s">
        <v>32</v>
      </c>
      <c r="D13" s="27">
        <v>10000.0</v>
      </c>
      <c r="E13" s="27">
        <v>10000.0</v>
      </c>
      <c r="F13" s="27">
        <v>0.0</v>
      </c>
      <c r="G13" s="27">
        <v>0.0</v>
      </c>
      <c r="H13" s="27">
        <v>0.0</v>
      </c>
      <c r="I13" s="21" t="s">
        <v>33</v>
      </c>
    </row>
    <row r="14" ht="15.75" customHeight="1">
      <c r="A14" s="21" t="s">
        <v>34</v>
      </c>
      <c r="D14" s="27">
        <v>5000.0</v>
      </c>
      <c r="E14" s="27">
        <v>5000.0</v>
      </c>
      <c r="F14" s="27">
        <v>0.0</v>
      </c>
      <c r="G14" s="27">
        <v>0.0</v>
      </c>
      <c r="H14" s="27">
        <v>0.0</v>
      </c>
      <c r="I14" s="21" t="s">
        <v>35</v>
      </c>
    </row>
    <row r="15" ht="15.75" customHeight="1">
      <c r="A15" s="26" t="s">
        <v>36</v>
      </c>
      <c r="C15" s="21"/>
      <c r="D15" s="28">
        <f t="shared" ref="D15:H15" si="3">SUM(D13:D14)*D20</f>
        <v>7500</v>
      </c>
      <c r="E15" s="28">
        <f t="shared" si="3"/>
        <v>7500</v>
      </c>
      <c r="F15" s="28">
        <f t="shared" si="3"/>
        <v>0</v>
      </c>
      <c r="G15" s="28">
        <f t="shared" si="3"/>
        <v>0</v>
      </c>
      <c r="H15" s="28">
        <f t="shared" si="3"/>
        <v>0</v>
      </c>
    </row>
    <row r="16" ht="15.75" customHeight="1">
      <c r="A16" s="26" t="s">
        <v>37</v>
      </c>
      <c r="C16" s="29">
        <v>0.0</v>
      </c>
      <c r="D16" s="28">
        <f>D11*(1-C16)</f>
        <v>88000</v>
      </c>
      <c r="E16" s="28">
        <f>E11*(1-C16)</f>
        <v>250000</v>
      </c>
      <c r="F16" s="28">
        <f>F11*(1-C16)</f>
        <v>0</v>
      </c>
      <c r="G16" s="28">
        <f>G11*(1-C16)</f>
        <v>0</v>
      </c>
      <c r="H16" s="28">
        <f>H11*(1-C16)</f>
        <v>0</v>
      </c>
    </row>
    <row r="17" ht="15.75" customHeight="1">
      <c r="A17" s="21"/>
      <c r="C17" s="30"/>
      <c r="D17" s="22"/>
      <c r="E17" s="22"/>
      <c r="F17" s="22"/>
      <c r="G17" s="22"/>
      <c r="H17" s="22"/>
    </row>
    <row r="18" ht="15.75" customHeight="1">
      <c r="A18" s="26" t="s">
        <v>38</v>
      </c>
      <c r="D18" s="22"/>
      <c r="E18" s="22"/>
      <c r="F18" s="22"/>
      <c r="G18" s="22"/>
      <c r="H18" s="22"/>
    </row>
    <row r="19" ht="15.75" customHeight="1">
      <c r="A19" s="21" t="s">
        <v>39</v>
      </c>
      <c r="D19" s="31">
        <v>0.5</v>
      </c>
      <c r="E19" s="31">
        <v>0.5</v>
      </c>
      <c r="F19" s="31">
        <v>0.5</v>
      </c>
      <c r="G19" s="31">
        <v>0.5</v>
      </c>
      <c r="H19" s="31">
        <v>0.5</v>
      </c>
    </row>
    <row r="20" ht="15.75" customHeight="1">
      <c r="A20" s="21" t="s">
        <v>40</v>
      </c>
      <c r="D20" s="31">
        <v>0.5</v>
      </c>
      <c r="E20" s="31">
        <v>0.5</v>
      </c>
      <c r="F20" s="31">
        <v>0.5</v>
      </c>
      <c r="G20" s="31">
        <v>0.5</v>
      </c>
      <c r="H20" s="31">
        <v>0.5</v>
      </c>
    </row>
    <row r="21" ht="15.75" customHeight="1">
      <c r="A21" s="21" t="s">
        <v>41</v>
      </c>
      <c r="D21" s="31">
        <v>0.5</v>
      </c>
      <c r="E21" s="31">
        <v>0.5</v>
      </c>
      <c r="F21" s="31">
        <v>0.5</v>
      </c>
      <c r="G21" s="31">
        <v>0.5</v>
      </c>
      <c r="H21" s="31">
        <v>0.5</v>
      </c>
    </row>
    <row r="22" ht="15.75" customHeight="1">
      <c r="A22" s="21" t="s">
        <v>42</v>
      </c>
      <c r="D22" s="31">
        <v>0.5</v>
      </c>
      <c r="E22" s="31">
        <v>0.5</v>
      </c>
      <c r="F22" s="31">
        <v>0.5</v>
      </c>
      <c r="G22" s="31">
        <v>0.5</v>
      </c>
      <c r="H22" s="31">
        <v>0.5</v>
      </c>
      <c r="I22" s="21" t="s">
        <v>43</v>
      </c>
    </row>
    <row r="23" ht="15.75" customHeight="1">
      <c r="A23" s="21" t="s">
        <v>44</v>
      </c>
      <c r="D23" s="28">
        <f t="shared" ref="D23:H23" si="4">D31/1100</f>
        <v>21.81818182</v>
      </c>
      <c r="E23" s="28">
        <f t="shared" si="4"/>
        <v>71.59090909</v>
      </c>
      <c r="F23" s="28">
        <f t="shared" si="4"/>
        <v>98.18181818</v>
      </c>
      <c r="G23" s="28">
        <f t="shared" si="4"/>
        <v>122.7272727</v>
      </c>
      <c r="H23" s="28">
        <f t="shared" si="4"/>
        <v>136.3636364</v>
      </c>
      <c r="I23" s="21" t="s">
        <v>45</v>
      </c>
    </row>
    <row r="24" ht="15.75" customHeight="1">
      <c r="A24" s="21" t="s">
        <v>46</v>
      </c>
      <c r="D24" s="27">
        <v>150.0</v>
      </c>
      <c r="E24" s="27">
        <v>150.0</v>
      </c>
      <c r="F24" s="27">
        <v>200.0</v>
      </c>
      <c r="G24" s="27">
        <v>150.0</v>
      </c>
      <c r="H24" s="27">
        <v>150.0</v>
      </c>
    </row>
    <row r="25" ht="15.75" customHeight="1">
      <c r="A25" s="21" t="s">
        <v>47</v>
      </c>
      <c r="D25" s="28">
        <f t="shared" ref="D25:H25" si="5">D31/1100</f>
        <v>21.81818182</v>
      </c>
      <c r="E25" s="28">
        <f t="shared" si="5"/>
        <v>71.59090909</v>
      </c>
      <c r="F25" s="28">
        <f t="shared" si="5"/>
        <v>98.18181818</v>
      </c>
      <c r="G25" s="28">
        <f t="shared" si="5"/>
        <v>122.7272727</v>
      </c>
      <c r="H25" s="28">
        <f t="shared" si="5"/>
        <v>136.3636364</v>
      </c>
      <c r="I25" s="21" t="s">
        <v>45</v>
      </c>
    </row>
    <row r="26" ht="15.75" customHeight="1">
      <c r="A26" s="21" t="s">
        <v>48</v>
      </c>
      <c r="D26" s="27">
        <v>350.0</v>
      </c>
      <c r="E26" s="27">
        <v>350.0</v>
      </c>
      <c r="F26" s="27">
        <v>250.0</v>
      </c>
      <c r="G26" s="27">
        <v>250.0</v>
      </c>
      <c r="H26" s="27">
        <v>250.0</v>
      </c>
    </row>
    <row r="27" ht="15.75" customHeight="1">
      <c r="A27" s="26" t="s">
        <v>49</v>
      </c>
      <c r="D27" s="28">
        <f t="shared" ref="D27:H27" si="6">(D23*D24)+(D25*D26)</f>
        <v>10909.09091</v>
      </c>
      <c r="E27" s="28">
        <f t="shared" si="6"/>
        <v>35795.45455</v>
      </c>
      <c r="F27" s="28">
        <f t="shared" si="6"/>
        <v>44181.81818</v>
      </c>
      <c r="G27" s="28">
        <f t="shared" si="6"/>
        <v>49090.90909</v>
      </c>
      <c r="H27" s="28">
        <f t="shared" si="6"/>
        <v>54545.45455</v>
      </c>
    </row>
    <row r="28" ht="15.75" customHeight="1">
      <c r="A28" s="26"/>
      <c r="D28" s="22"/>
      <c r="E28" s="22"/>
      <c r="F28" s="22"/>
      <c r="G28" s="22"/>
      <c r="H28" s="22"/>
    </row>
    <row r="29" ht="15.75" customHeight="1">
      <c r="A29" s="26" t="s">
        <v>50</v>
      </c>
      <c r="D29" s="22"/>
      <c r="E29" s="22"/>
      <c r="F29" s="22"/>
      <c r="G29" s="22"/>
      <c r="H29" s="22"/>
    </row>
    <row r="30" ht="15.75" customHeight="1">
      <c r="A30" s="21"/>
      <c r="D30" s="22"/>
      <c r="E30" s="22"/>
      <c r="F30" s="22"/>
      <c r="G30" s="22"/>
      <c r="H30" s="22"/>
    </row>
    <row r="31" ht="15.75" customHeight="1">
      <c r="A31" s="21" t="s">
        <v>51</v>
      </c>
      <c r="D31" s="28">
        <f t="shared" ref="D31:H31" si="7">D37*D38*D39</f>
        <v>24000</v>
      </c>
      <c r="E31" s="28">
        <f t="shared" si="7"/>
        <v>78750</v>
      </c>
      <c r="F31" s="28">
        <f t="shared" si="7"/>
        <v>108000</v>
      </c>
      <c r="G31" s="28">
        <f t="shared" si="7"/>
        <v>135000</v>
      </c>
      <c r="H31" s="28">
        <f t="shared" si="7"/>
        <v>150000</v>
      </c>
    </row>
    <row r="32" ht="15.75" customHeight="1">
      <c r="A32" s="21" t="s">
        <v>52</v>
      </c>
      <c r="D32" s="31">
        <v>0.12</v>
      </c>
      <c r="E32" s="31">
        <v>0.12</v>
      </c>
      <c r="F32" s="31">
        <v>0.12</v>
      </c>
      <c r="G32" s="31">
        <v>0.12</v>
      </c>
      <c r="H32" s="31">
        <v>0.12</v>
      </c>
    </row>
    <row r="33" ht="15.75" customHeight="1">
      <c r="A33" s="21" t="s">
        <v>53</v>
      </c>
      <c r="D33" s="27">
        <v>1000.0</v>
      </c>
      <c r="E33" s="27">
        <v>1000.0</v>
      </c>
      <c r="F33" s="27">
        <v>1000.0</v>
      </c>
      <c r="G33" s="27">
        <v>1000.0</v>
      </c>
      <c r="H33" s="27">
        <v>1000.0</v>
      </c>
    </row>
    <row r="34" ht="15.75" customHeight="1">
      <c r="A34" s="26"/>
      <c r="D34" s="22"/>
      <c r="E34" s="22"/>
      <c r="F34" s="22"/>
      <c r="G34" s="22"/>
      <c r="H34" s="22"/>
    </row>
    <row r="35" ht="15.75" customHeight="1">
      <c r="A35" s="26" t="s">
        <v>54</v>
      </c>
      <c r="D35" s="22"/>
      <c r="E35" s="22"/>
      <c r="F35" s="22"/>
      <c r="G35" s="22"/>
      <c r="H35" s="22"/>
    </row>
    <row r="36" ht="15.75" customHeight="1">
      <c r="D36" s="22"/>
      <c r="E36" s="22"/>
      <c r="F36" s="22"/>
      <c r="G36" s="22"/>
      <c r="H36" s="22"/>
    </row>
    <row r="37" ht="15.75" customHeight="1">
      <c r="A37" s="21" t="s">
        <v>55</v>
      </c>
      <c r="D37" s="27">
        <v>30.0</v>
      </c>
      <c r="E37" s="27">
        <v>35.0</v>
      </c>
      <c r="F37" s="27">
        <v>40.0</v>
      </c>
      <c r="G37" s="27">
        <v>45.0</v>
      </c>
      <c r="H37" s="27">
        <v>50.0</v>
      </c>
    </row>
    <row r="38" ht="15.75" customHeight="1">
      <c r="A38" s="21" t="s">
        <v>56</v>
      </c>
      <c r="D38" s="27">
        <v>8.0</v>
      </c>
      <c r="E38" s="27">
        <v>15.0</v>
      </c>
      <c r="F38" s="27">
        <v>15.0</v>
      </c>
      <c r="G38" s="27">
        <v>15.0</v>
      </c>
      <c r="H38" s="27">
        <v>15.0</v>
      </c>
    </row>
    <row r="39" ht="15.75" customHeight="1">
      <c r="A39" s="21" t="s">
        <v>57</v>
      </c>
      <c r="D39" s="27">
        <v>100.0</v>
      </c>
      <c r="E39" s="27">
        <v>150.0</v>
      </c>
      <c r="F39" s="27">
        <v>180.0</v>
      </c>
      <c r="G39" s="27">
        <v>200.0</v>
      </c>
      <c r="H39" s="27">
        <v>200.0</v>
      </c>
    </row>
    <row r="40" ht="15.75" customHeight="1">
      <c r="A40" s="21" t="s">
        <v>58</v>
      </c>
      <c r="D40" s="31">
        <v>0.25</v>
      </c>
      <c r="E40" s="31">
        <v>0.25</v>
      </c>
      <c r="F40" s="31">
        <v>0.25</v>
      </c>
      <c r="G40" s="31">
        <v>0.25</v>
      </c>
      <c r="H40" s="31">
        <v>0.25</v>
      </c>
    </row>
    <row r="41" ht="15.75" customHeight="1">
      <c r="A41" s="26" t="s">
        <v>59</v>
      </c>
      <c r="D41" s="28">
        <f t="shared" ref="D41:H41" si="8">D37*D38*D39*D40</f>
        <v>6000</v>
      </c>
      <c r="E41" s="28">
        <f t="shared" si="8"/>
        <v>19687.5</v>
      </c>
      <c r="F41" s="28">
        <f t="shared" si="8"/>
        <v>27000</v>
      </c>
      <c r="G41" s="28">
        <f t="shared" si="8"/>
        <v>33750</v>
      </c>
      <c r="H41" s="28">
        <f t="shared" si="8"/>
        <v>37500</v>
      </c>
    </row>
    <row r="42" ht="15.75" customHeight="1">
      <c r="A42" s="21" t="s">
        <v>60</v>
      </c>
      <c r="D42" s="27">
        <v>20.0</v>
      </c>
      <c r="E42" s="27">
        <v>20.0</v>
      </c>
      <c r="F42" s="27">
        <v>20.0</v>
      </c>
      <c r="G42" s="27">
        <v>20.0</v>
      </c>
      <c r="H42" s="27">
        <v>20.0</v>
      </c>
    </row>
    <row r="43" ht="15.75" customHeight="1">
      <c r="A43" s="26" t="s">
        <v>61</v>
      </c>
      <c r="D43" s="28">
        <f t="shared" ref="D43:H43" si="9">D42*D38*D39</f>
        <v>16000</v>
      </c>
      <c r="E43" s="28">
        <f t="shared" si="9"/>
        <v>45000</v>
      </c>
      <c r="F43" s="28">
        <f t="shared" si="9"/>
        <v>54000</v>
      </c>
      <c r="G43" s="28">
        <f t="shared" si="9"/>
        <v>60000</v>
      </c>
      <c r="H43" s="28">
        <f t="shared" si="9"/>
        <v>60000</v>
      </c>
    </row>
    <row r="44" ht="15.75" customHeight="1">
      <c r="D44" s="22"/>
      <c r="E44" s="22"/>
      <c r="F44" s="22"/>
      <c r="G44" s="22"/>
      <c r="H44" s="22"/>
    </row>
    <row r="45" ht="15.75" customHeight="1">
      <c r="D45" s="22"/>
      <c r="E45" s="22"/>
      <c r="F45" s="22"/>
      <c r="G45" s="22"/>
      <c r="H45" s="22"/>
    </row>
    <row r="46" ht="15.75" customHeight="1">
      <c r="D46" s="22"/>
      <c r="E46" s="22"/>
      <c r="F46" s="22"/>
      <c r="G46" s="22"/>
      <c r="H46" s="22"/>
    </row>
    <row r="47" ht="15.75" customHeight="1">
      <c r="D47" s="22"/>
      <c r="E47" s="22"/>
      <c r="F47" s="22"/>
      <c r="G47" s="22"/>
      <c r="H47" s="22"/>
    </row>
    <row r="48" ht="15.75" customHeight="1">
      <c r="D48" s="22"/>
      <c r="E48" s="22"/>
      <c r="F48" s="22"/>
      <c r="G48" s="22"/>
      <c r="H48" s="22"/>
    </row>
    <row r="49" ht="15.75" customHeight="1">
      <c r="D49" s="22"/>
      <c r="E49" s="22"/>
      <c r="F49" s="22"/>
      <c r="G49" s="22"/>
      <c r="H49" s="22"/>
    </row>
    <row r="50" ht="15.75" customHeight="1">
      <c r="D50" s="22"/>
      <c r="E50" s="22"/>
      <c r="F50" s="22"/>
      <c r="G50" s="22"/>
      <c r="H50" s="22"/>
    </row>
    <row r="51" ht="15.75" customHeight="1">
      <c r="D51" s="22"/>
      <c r="E51" s="22"/>
      <c r="F51" s="22"/>
      <c r="G51" s="22"/>
      <c r="H51" s="22"/>
    </row>
    <row r="52" ht="15.75" customHeight="1">
      <c r="D52" s="22"/>
      <c r="E52" s="22"/>
      <c r="F52" s="22"/>
      <c r="G52" s="22"/>
      <c r="H52" s="22"/>
    </row>
    <row r="53" ht="15.75" customHeight="1">
      <c r="D53" s="22"/>
      <c r="E53" s="22"/>
      <c r="F53" s="22"/>
      <c r="G53" s="22"/>
      <c r="H53" s="22"/>
    </row>
    <row r="54" ht="15.75" customHeight="1">
      <c r="D54" s="22"/>
      <c r="E54" s="22"/>
      <c r="F54" s="22"/>
      <c r="G54" s="22"/>
      <c r="H54" s="22"/>
    </row>
    <row r="55" ht="15.75" customHeight="1">
      <c r="D55" s="22"/>
      <c r="E55" s="22"/>
      <c r="F55" s="22"/>
      <c r="G55" s="22"/>
      <c r="H55" s="22"/>
    </row>
    <row r="56" ht="15.75" customHeight="1">
      <c r="D56" s="22"/>
      <c r="E56" s="22"/>
      <c r="F56" s="22"/>
      <c r="G56" s="22"/>
      <c r="H56" s="22"/>
    </row>
    <row r="57" ht="15.75" customHeight="1">
      <c r="D57" s="22"/>
      <c r="E57" s="22"/>
      <c r="F57" s="22"/>
      <c r="G57" s="22"/>
      <c r="H57" s="22"/>
    </row>
    <row r="58" ht="15.75" customHeight="1">
      <c r="D58" s="22"/>
      <c r="E58" s="22"/>
      <c r="F58" s="22"/>
      <c r="G58" s="22"/>
      <c r="H58" s="22"/>
    </row>
    <row r="59" ht="15.75" customHeight="1">
      <c r="D59" s="22"/>
      <c r="E59" s="22"/>
      <c r="F59" s="22"/>
      <c r="G59" s="22"/>
      <c r="H59" s="22"/>
    </row>
    <row r="60" ht="15.75" customHeight="1">
      <c r="D60" s="22"/>
      <c r="E60" s="22"/>
      <c r="F60" s="22"/>
      <c r="G60" s="22"/>
      <c r="H60" s="22"/>
    </row>
    <row r="61" ht="15.75" customHeight="1">
      <c r="D61" s="22"/>
      <c r="E61" s="22"/>
      <c r="F61" s="22"/>
      <c r="G61" s="22"/>
      <c r="H61" s="22"/>
    </row>
    <row r="62" ht="15.75" customHeight="1">
      <c r="D62" s="22"/>
      <c r="E62" s="22"/>
      <c r="F62" s="22"/>
      <c r="G62" s="22"/>
      <c r="H62" s="22"/>
    </row>
    <row r="63" ht="15.75" customHeight="1">
      <c r="D63" s="22"/>
      <c r="E63" s="22"/>
      <c r="F63" s="22"/>
      <c r="G63" s="22"/>
      <c r="H63" s="22"/>
    </row>
    <row r="64" ht="15.75" customHeight="1">
      <c r="D64" s="22"/>
      <c r="E64" s="22"/>
      <c r="F64" s="22"/>
      <c r="G64" s="22"/>
      <c r="H64" s="22"/>
    </row>
    <row r="65" ht="15.75" customHeight="1">
      <c r="D65" s="22"/>
      <c r="E65" s="22"/>
      <c r="F65" s="22"/>
      <c r="G65" s="22"/>
      <c r="H65" s="22"/>
    </row>
    <row r="66" ht="15.75" customHeight="1">
      <c r="D66" s="22"/>
      <c r="E66" s="22"/>
      <c r="F66" s="22"/>
      <c r="G66" s="22"/>
      <c r="H66" s="22"/>
    </row>
    <row r="67" ht="15.75" customHeight="1">
      <c r="D67" s="22"/>
      <c r="E67" s="22"/>
      <c r="F67" s="22"/>
      <c r="G67" s="22"/>
      <c r="H67" s="22"/>
    </row>
    <row r="68" ht="15.75" customHeight="1">
      <c r="D68" s="22"/>
      <c r="E68" s="22"/>
      <c r="F68" s="22"/>
      <c r="G68" s="22"/>
      <c r="H68" s="22"/>
    </row>
    <row r="69" ht="15.75" customHeight="1">
      <c r="D69" s="22"/>
      <c r="E69" s="22"/>
      <c r="F69" s="22"/>
      <c r="G69" s="22"/>
      <c r="H69" s="22"/>
    </row>
    <row r="70" ht="15.75" customHeight="1">
      <c r="D70" s="22"/>
      <c r="E70" s="22"/>
      <c r="F70" s="22"/>
      <c r="G70" s="22"/>
      <c r="H70" s="22"/>
    </row>
    <row r="71" ht="15.75" customHeight="1">
      <c r="D71" s="22"/>
      <c r="E71" s="22"/>
      <c r="F71" s="22"/>
      <c r="G71" s="22"/>
      <c r="H71" s="22"/>
    </row>
    <row r="72" ht="15.75" customHeight="1">
      <c r="D72" s="22"/>
      <c r="E72" s="22"/>
      <c r="F72" s="22"/>
      <c r="G72" s="22"/>
      <c r="H72" s="22"/>
    </row>
    <row r="73" ht="15.75" customHeight="1">
      <c r="D73" s="22"/>
      <c r="E73" s="22"/>
      <c r="F73" s="22"/>
      <c r="G73" s="22"/>
      <c r="H73" s="22"/>
    </row>
    <row r="74" ht="15.75" customHeight="1">
      <c r="D74" s="22"/>
      <c r="E74" s="22"/>
      <c r="F74" s="22"/>
      <c r="G74" s="22"/>
      <c r="H74" s="22"/>
    </row>
    <row r="75" ht="15.75" customHeight="1">
      <c r="D75" s="22"/>
      <c r="E75" s="22"/>
      <c r="F75" s="22"/>
      <c r="G75" s="22"/>
      <c r="H75" s="22"/>
    </row>
    <row r="76" ht="15.75" customHeight="1">
      <c r="D76" s="22"/>
      <c r="E76" s="22"/>
      <c r="F76" s="22"/>
      <c r="G76" s="22"/>
      <c r="H76" s="22"/>
    </row>
    <row r="77" ht="15.75" customHeight="1">
      <c r="D77" s="22"/>
      <c r="E77" s="22"/>
      <c r="F77" s="22"/>
      <c r="G77" s="22"/>
      <c r="H77" s="22"/>
    </row>
    <row r="78" ht="15.75" customHeight="1">
      <c r="D78" s="22"/>
      <c r="E78" s="22"/>
      <c r="F78" s="22"/>
      <c r="G78" s="22"/>
      <c r="H78" s="22"/>
    </row>
    <row r="79" ht="15.75" customHeight="1">
      <c r="D79" s="22"/>
      <c r="E79" s="22"/>
      <c r="F79" s="22"/>
      <c r="G79" s="22"/>
      <c r="H79" s="22"/>
    </row>
    <row r="80" ht="15.75" customHeight="1">
      <c r="D80" s="22"/>
      <c r="E80" s="22"/>
      <c r="F80" s="22"/>
      <c r="G80" s="22"/>
      <c r="H80" s="22"/>
    </row>
    <row r="81" ht="15.75" customHeight="1">
      <c r="D81" s="22"/>
      <c r="E81" s="22"/>
      <c r="F81" s="22"/>
      <c r="G81" s="22"/>
      <c r="H81" s="22"/>
    </row>
    <row r="82" ht="15.75" customHeight="1">
      <c r="D82" s="22"/>
      <c r="E82" s="22"/>
      <c r="F82" s="22"/>
      <c r="G82" s="22"/>
      <c r="H82" s="22"/>
    </row>
    <row r="83" ht="15.75" customHeight="1">
      <c r="D83" s="22"/>
      <c r="E83" s="22"/>
      <c r="F83" s="22"/>
      <c r="G83" s="22"/>
      <c r="H83" s="22"/>
    </row>
    <row r="84" ht="15.75" customHeight="1">
      <c r="D84" s="22"/>
      <c r="E84" s="22"/>
      <c r="F84" s="22"/>
      <c r="G84" s="22"/>
      <c r="H84" s="22"/>
    </row>
    <row r="85" ht="15.75" customHeight="1">
      <c r="D85" s="22"/>
      <c r="E85" s="22"/>
      <c r="F85" s="22"/>
      <c r="G85" s="22"/>
      <c r="H85" s="22"/>
    </row>
    <row r="86" ht="15.75" customHeight="1">
      <c r="D86" s="22"/>
      <c r="E86" s="22"/>
      <c r="F86" s="22"/>
      <c r="G86" s="22"/>
      <c r="H86" s="22"/>
    </row>
    <row r="87" ht="15.75" customHeight="1">
      <c r="D87" s="22"/>
      <c r="E87" s="22"/>
      <c r="F87" s="22"/>
      <c r="G87" s="22"/>
      <c r="H87" s="22"/>
    </row>
    <row r="88" ht="15.75" customHeight="1">
      <c r="D88" s="22"/>
      <c r="E88" s="22"/>
      <c r="F88" s="22"/>
      <c r="G88" s="22"/>
      <c r="H88" s="22"/>
    </row>
    <row r="89" ht="15.75" customHeight="1">
      <c r="D89" s="22"/>
      <c r="E89" s="22"/>
      <c r="F89" s="22"/>
      <c r="G89" s="22"/>
      <c r="H89" s="22"/>
    </row>
    <row r="90" ht="15.75" customHeight="1">
      <c r="D90" s="22"/>
      <c r="E90" s="22"/>
      <c r="F90" s="22"/>
      <c r="G90" s="22"/>
      <c r="H90" s="22"/>
    </row>
    <row r="91" ht="15.75" customHeight="1">
      <c r="D91" s="22"/>
      <c r="E91" s="22"/>
      <c r="F91" s="22"/>
      <c r="G91" s="22"/>
      <c r="H91" s="22"/>
    </row>
    <row r="92" ht="15.75" customHeight="1">
      <c r="D92" s="22"/>
      <c r="E92" s="22"/>
      <c r="F92" s="22"/>
      <c r="G92" s="22"/>
      <c r="H92" s="22"/>
    </row>
    <row r="93" ht="15.75" customHeight="1">
      <c r="D93" s="22"/>
      <c r="E93" s="22"/>
      <c r="F93" s="22"/>
      <c r="G93" s="22"/>
      <c r="H93" s="22"/>
    </row>
    <row r="94" ht="15.75" customHeight="1">
      <c r="D94" s="22"/>
      <c r="E94" s="22"/>
      <c r="F94" s="22"/>
      <c r="G94" s="22"/>
      <c r="H94" s="22"/>
    </row>
    <row r="95" ht="15.75" customHeight="1">
      <c r="D95" s="22"/>
      <c r="E95" s="22"/>
      <c r="F95" s="22"/>
      <c r="G95" s="22"/>
      <c r="H95" s="22"/>
    </row>
    <row r="96" ht="15.75" customHeight="1">
      <c r="D96" s="22"/>
      <c r="E96" s="22"/>
      <c r="F96" s="22"/>
      <c r="G96" s="22"/>
      <c r="H96" s="22"/>
    </row>
    <row r="97" ht="15.75" customHeight="1">
      <c r="D97" s="22"/>
      <c r="E97" s="22"/>
      <c r="F97" s="22"/>
      <c r="G97" s="22"/>
      <c r="H97" s="22"/>
    </row>
    <row r="98" ht="15.75" customHeight="1">
      <c r="D98" s="22"/>
      <c r="E98" s="22"/>
      <c r="F98" s="22"/>
      <c r="G98" s="22"/>
      <c r="H98" s="22"/>
    </row>
    <row r="99" ht="15.75" customHeight="1">
      <c r="D99" s="22"/>
      <c r="E99" s="22"/>
      <c r="F99" s="22"/>
      <c r="G99" s="22"/>
      <c r="H99" s="22"/>
    </row>
    <row r="100" ht="15.75" customHeight="1">
      <c r="D100" s="22"/>
      <c r="E100" s="22"/>
      <c r="F100" s="22"/>
      <c r="G100" s="22"/>
      <c r="H100" s="22"/>
    </row>
    <row r="101" ht="15.75" customHeight="1">
      <c r="D101" s="22"/>
      <c r="E101" s="22"/>
      <c r="F101" s="22"/>
      <c r="G101" s="22"/>
      <c r="H101" s="22"/>
    </row>
    <row r="102" ht="15.75" customHeight="1">
      <c r="D102" s="22"/>
      <c r="E102" s="22"/>
      <c r="F102" s="22"/>
      <c r="G102" s="22"/>
      <c r="H102" s="22"/>
    </row>
    <row r="103" ht="15.75" customHeight="1">
      <c r="D103" s="22"/>
      <c r="E103" s="22"/>
      <c r="F103" s="22"/>
      <c r="G103" s="22"/>
      <c r="H103" s="22"/>
    </row>
    <row r="104" ht="15.75" customHeight="1">
      <c r="D104" s="22"/>
      <c r="E104" s="22"/>
      <c r="F104" s="22"/>
      <c r="G104" s="22"/>
      <c r="H104" s="22"/>
    </row>
    <row r="105" ht="15.75" customHeight="1">
      <c r="D105" s="22"/>
      <c r="E105" s="22"/>
      <c r="F105" s="22"/>
      <c r="G105" s="22"/>
      <c r="H105" s="22"/>
    </row>
    <row r="106" ht="15.75" customHeight="1">
      <c r="D106" s="22"/>
      <c r="E106" s="22"/>
      <c r="F106" s="22"/>
      <c r="G106" s="22"/>
      <c r="H106" s="22"/>
    </row>
    <row r="107" ht="15.75" customHeight="1">
      <c r="D107" s="22"/>
      <c r="E107" s="22"/>
      <c r="F107" s="22"/>
      <c r="G107" s="22"/>
      <c r="H107" s="22"/>
    </row>
    <row r="108" ht="15.75" customHeight="1">
      <c r="D108" s="22"/>
      <c r="E108" s="22"/>
      <c r="F108" s="22"/>
      <c r="G108" s="22"/>
      <c r="H108" s="22"/>
    </row>
    <row r="109" ht="15.75" customHeight="1">
      <c r="D109" s="22"/>
      <c r="E109" s="22"/>
      <c r="F109" s="22"/>
      <c r="G109" s="22"/>
      <c r="H109" s="22"/>
    </row>
    <row r="110" ht="15.75" customHeight="1">
      <c r="D110" s="22"/>
      <c r="E110" s="22"/>
      <c r="F110" s="22"/>
      <c r="G110" s="22"/>
      <c r="H110" s="22"/>
    </row>
    <row r="111" ht="15.75" customHeight="1">
      <c r="D111" s="22"/>
      <c r="E111" s="22"/>
      <c r="F111" s="22"/>
      <c r="G111" s="22"/>
      <c r="H111" s="22"/>
    </row>
    <row r="112" ht="15.75" customHeight="1">
      <c r="D112" s="22"/>
      <c r="E112" s="22"/>
      <c r="F112" s="22"/>
      <c r="G112" s="22"/>
      <c r="H112" s="22"/>
    </row>
    <row r="113" ht="15.75" customHeight="1">
      <c r="D113" s="22"/>
      <c r="E113" s="22"/>
      <c r="F113" s="22"/>
      <c r="G113" s="22"/>
      <c r="H113" s="22"/>
    </row>
    <row r="114" ht="15.75" customHeight="1">
      <c r="D114" s="22"/>
      <c r="E114" s="22"/>
      <c r="F114" s="22"/>
      <c r="G114" s="22"/>
      <c r="H114" s="22"/>
    </row>
    <row r="115" ht="15.75" customHeight="1">
      <c r="D115" s="22"/>
      <c r="E115" s="22"/>
      <c r="F115" s="22"/>
      <c r="G115" s="22"/>
      <c r="H115" s="22"/>
    </row>
    <row r="116" ht="15.75" customHeight="1">
      <c r="D116" s="22"/>
      <c r="E116" s="22"/>
      <c r="F116" s="22"/>
      <c r="G116" s="22"/>
      <c r="H116" s="22"/>
    </row>
    <row r="117" ht="15.75" customHeight="1">
      <c r="D117" s="22"/>
      <c r="E117" s="22"/>
      <c r="F117" s="22"/>
      <c r="G117" s="22"/>
      <c r="H117" s="22"/>
    </row>
    <row r="118" ht="15.75" customHeight="1">
      <c r="D118" s="22"/>
      <c r="E118" s="22"/>
      <c r="F118" s="22"/>
      <c r="G118" s="22"/>
      <c r="H118" s="22"/>
    </row>
    <row r="119" ht="15.75" customHeight="1">
      <c r="D119" s="22"/>
      <c r="E119" s="22"/>
      <c r="F119" s="22"/>
      <c r="G119" s="22"/>
      <c r="H119" s="22"/>
    </row>
    <row r="120" ht="15.75" customHeight="1">
      <c r="D120" s="22"/>
      <c r="E120" s="22"/>
      <c r="F120" s="22"/>
      <c r="G120" s="22"/>
      <c r="H120" s="22"/>
    </row>
    <row r="121" ht="15.75" customHeight="1">
      <c r="D121" s="22"/>
      <c r="E121" s="22"/>
      <c r="F121" s="22"/>
      <c r="G121" s="22"/>
      <c r="H121" s="22"/>
    </row>
    <row r="122" ht="15.75" customHeight="1">
      <c r="D122" s="22"/>
      <c r="E122" s="22"/>
      <c r="F122" s="22"/>
      <c r="G122" s="22"/>
      <c r="H122" s="22"/>
    </row>
    <row r="123" ht="15.75" customHeight="1">
      <c r="D123" s="22"/>
      <c r="E123" s="22"/>
      <c r="F123" s="22"/>
      <c r="G123" s="22"/>
      <c r="H123" s="22"/>
    </row>
    <row r="124" ht="15.75" customHeight="1">
      <c r="D124" s="22"/>
      <c r="E124" s="22"/>
      <c r="F124" s="22"/>
      <c r="G124" s="22"/>
      <c r="H124" s="22"/>
    </row>
    <row r="125" ht="15.75" customHeight="1">
      <c r="D125" s="22"/>
      <c r="E125" s="22"/>
      <c r="F125" s="22"/>
      <c r="G125" s="22"/>
      <c r="H125" s="22"/>
    </row>
    <row r="126" ht="15.75" customHeight="1">
      <c r="D126" s="22"/>
      <c r="E126" s="22"/>
      <c r="F126" s="22"/>
      <c r="G126" s="22"/>
      <c r="H126" s="22"/>
    </row>
    <row r="127" ht="15.75" customHeight="1">
      <c r="D127" s="22"/>
      <c r="E127" s="22"/>
      <c r="F127" s="22"/>
      <c r="G127" s="22"/>
      <c r="H127" s="22"/>
    </row>
    <row r="128" ht="15.75" customHeight="1">
      <c r="D128" s="22"/>
      <c r="E128" s="22"/>
      <c r="F128" s="22"/>
      <c r="G128" s="22"/>
      <c r="H128" s="22"/>
    </row>
    <row r="129" ht="15.75" customHeight="1">
      <c r="D129" s="22"/>
      <c r="E129" s="22"/>
      <c r="F129" s="22"/>
      <c r="G129" s="22"/>
      <c r="H129" s="22"/>
    </row>
    <row r="130" ht="15.75" customHeight="1">
      <c r="D130" s="22"/>
      <c r="E130" s="22"/>
      <c r="F130" s="22"/>
      <c r="G130" s="22"/>
      <c r="H130" s="22"/>
    </row>
    <row r="131" ht="15.75" customHeight="1">
      <c r="D131" s="22"/>
      <c r="E131" s="22"/>
      <c r="F131" s="22"/>
      <c r="G131" s="22"/>
      <c r="H131" s="22"/>
    </row>
    <row r="132" ht="15.75" customHeight="1">
      <c r="D132" s="22"/>
      <c r="E132" s="22"/>
      <c r="F132" s="22"/>
      <c r="G132" s="22"/>
      <c r="H132" s="22"/>
    </row>
    <row r="133" ht="15.75" customHeight="1">
      <c r="D133" s="22"/>
      <c r="E133" s="22"/>
      <c r="F133" s="22"/>
      <c r="G133" s="22"/>
      <c r="H133" s="22"/>
    </row>
    <row r="134" ht="15.75" customHeight="1">
      <c r="D134" s="22"/>
      <c r="E134" s="22"/>
      <c r="F134" s="22"/>
      <c r="G134" s="22"/>
      <c r="H134" s="22"/>
    </row>
    <row r="135" ht="15.75" customHeight="1">
      <c r="D135" s="22"/>
      <c r="E135" s="22"/>
      <c r="F135" s="22"/>
      <c r="G135" s="22"/>
      <c r="H135" s="22"/>
    </row>
    <row r="136" ht="15.75" customHeight="1">
      <c r="D136" s="22"/>
      <c r="E136" s="22"/>
      <c r="F136" s="22"/>
      <c r="G136" s="22"/>
      <c r="H136" s="22"/>
    </row>
    <row r="137" ht="15.75" customHeight="1">
      <c r="D137" s="22"/>
      <c r="E137" s="22"/>
      <c r="F137" s="22"/>
      <c r="G137" s="22"/>
      <c r="H137" s="22"/>
    </row>
    <row r="138" ht="15.75" customHeight="1">
      <c r="D138" s="22"/>
      <c r="E138" s="22"/>
      <c r="F138" s="22"/>
      <c r="G138" s="22"/>
      <c r="H138" s="22"/>
    </row>
    <row r="139" ht="15.75" customHeight="1">
      <c r="D139" s="22"/>
      <c r="E139" s="22"/>
      <c r="F139" s="22"/>
      <c r="G139" s="22"/>
      <c r="H139" s="22"/>
    </row>
    <row r="140" ht="15.75" customHeight="1">
      <c r="D140" s="22"/>
      <c r="E140" s="22"/>
      <c r="F140" s="22"/>
      <c r="G140" s="22"/>
      <c r="H140" s="22"/>
    </row>
    <row r="141" ht="15.75" customHeight="1">
      <c r="D141" s="22"/>
      <c r="E141" s="22"/>
      <c r="F141" s="22"/>
      <c r="G141" s="22"/>
      <c r="H141" s="22"/>
    </row>
    <row r="142" ht="15.75" customHeight="1">
      <c r="D142" s="22"/>
      <c r="E142" s="22"/>
      <c r="F142" s="22"/>
      <c r="G142" s="22"/>
      <c r="H142" s="22"/>
    </row>
    <row r="143" ht="15.75" customHeight="1">
      <c r="D143" s="22"/>
      <c r="E143" s="22"/>
      <c r="F143" s="22"/>
      <c r="G143" s="22"/>
      <c r="H143" s="22"/>
    </row>
    <row r="144" ht="15.75" customHeight="1">
      <c r="D144" s="22"/>
      <c r="E144" s="22"/>
      <c r="F144" s="22"/>
      <c r="G144" s="22"/>
      <c r="H144" s="22"/>
    </row>
    <row r="145" ht="15.75" customHeight="1">
      <c r="D145" s="22"/>
      <c r="E145" s="22"/>
      <c r="F145" s="22"/>
      <c r="G145" s="22"/>
      <c r="H145" s="22"/>
    </row>
    <row r="146" ht="15.75" customHeight="1">
      <c r="D146" s="22"/>
      <c r="E146" s="22"/>
      <c r="F146" s="22"/>
      <c r="G146" s="22"/>
      <c r="H146" s="22"/>
    </row>
    <row r="147" ht="15.75" customHeight="1">
      <c r="D147" s="22"/>
      <c r="E147" s="22"/>
      <c r="F147" s="22"/>
      <c r="G147" s="22"/>
      <c r="H147" s="22"/>
    </row>
    <row r="148" ht="15.75" customHeight="1">
      <c r="D148" s="22"/>
      <c r="E148" s="22"/>
      <c r="F148" s="22"/>
      <c r="G148" s="22"/>
      <c r="H148" s="22"/>
    </row>
    <row r="149" ht="15.75" customHeight="1">
      <c r="D149" s="22"/>
      <c r="E149" s="22"/>
      <c r="F149" s="22"/>
      <c r="G149" s="22"/>
      <c r="H149" s="22"/>
    </row>
    <row r="150" ht="15.75" customHeight="1">
      <c r="D150" s="22"/>
      <c r="E150" s="22"/>
      <c r="F150" s="22"/>
      <c r="G150" s="22"/>
      <c r="H150" s="22"/>
    </row>
    <row r="151" ht="15.75" customHeight="1">
      <c r="D151" s="22"/>
      <c r="E151" s="22"/>
      <c r="F151" s="22"/>
      <c r="G151" s="22"/>
      <c r="H151" s="22"/>
    </row>
    <row r="152" ht="15.75" customHeight="1">
      <c r="D152" s="22"/>
      <c r="E152" s="22"/>
      <c r="F152" s="22"/>
      <c r="G152" s="22"/>
      <c r="H152" s="22"/>
    </row>
    <row r="153" ht="15.75" customHeight="1">
      <c r="D153" s="22"/>
      <c r="E153" s="22"/>
      <c r="F153" s="22"/>
      <c r="G153" s="22"/>
      <c r="H153" s="22"/>
    </row>
    <row r="154" ht="15.75" customHeight="1">
      <c r="D154" s="22"/>
      <c r="E154" s="22"/>
      <c r="F154" s="22"/>
      <c r="G154" s="22"/>
      <c r="H154" s="22"/>
    </row>
    <row r="155" ht="15.75" customHeight="1">
      <c r="D155" s="22"/>
      <c r="E155" s="22"/>
      <c r="F155" s="22"/>
      <c r="G155" s="22"/>
      <c r="H155" s="22"/>
    </row>
    <row r="156" ht="15.75" customHeight="1">
      <c r="D156" s="22"/>
      <c r="E156" s="22"/>
      <c r="F156" s="22"/>
      <c r="G156" s="22"/>
      <c r="H156" s="22"/>
    </row>
    <row r="157" ht="15.75" customHeight="1">
      <c r="D157" s="22"/>
      <c r="E157" s="22"/>
      <c r="F157" s="22"/>
      <c r="G157" s="22"/>
      <c r="H157" s="22"/>
    </row>
    <row r="158" ht="15.75" customHeight="1">
      <c r="D158" s="22"/>
      <c r="E158" s="22"/>
      <c r="F158" s="22"/>
      <c r="G158" s="22"/>
      <c r="H158" s="22"/>
    </row>
    <row r="159" ht="15.75" customHeight="1">
      <c r="D159" s="22"/>
      <c r="E159" s="22"/>
      <c r="F159" s="22"/>
      <c r="G159" s="22"/>
      <c r="H159" s="22"/>
    </row>
    <row r="160" ht="15.75" customHeight="1">
      <c r="D160" s="22"/>
      <c r="E160" s="22"/>
      <c r="F160" s="22"/>
      <c r="G160" s="22"/>
      <c r="H160" s="22"/>
    </row>
    <row r="161" ht="15.75" customHeight="1">
      <c r="D161" s="22"/>
      <c r="E161" s="22"/>
      <c r="F161" s="22"/>
      <c r="G161" s="22"/>
      <c r="H161" s="22"/>
    </row>
    <row r="162" ht="15.75" customHeight="1">
      <c r="D162" s="22"/>
      <c r="E162" s="22"/>
      <c r="F162" s="22"/>
      <c r="G162" s="22"/>
      <c r="H162" s="22"/>
    </row>
    <row r="163" ht="15.75" customHeight="1">
      <c r="D163" s="22"/>
      <c r="E163" s="22"/>
      <c r="F163" s="22"/>
      <c r="G163" s="22"/>
      <c r="H163" s="22"/>
    </row>
    <row r="164" ht="15.75" customHeight="1">
      <c r="D164" s="22"/>
      <c r="E164" s="22"/>
      <c r="F164" s="22"/>
      <c r="G164" s="22"/>
      <c r="H164" s="22"/>
    </row>
    <row r="165" ht="15.75" customHeight="1">
      <c r="D165" s="22"/>
      <c r="E165" s="22"/>
      <c r="F165" s="22"/>
      <c r="G165" s="22"/>
      <c r="H165" s="22"/>
    </row>
    <row r="166" ht="15.75" customHeight="1">
      <c r="D166" s="22"/>
      <c r="E166" s="22"/>
      <c r="F166" s="22"/>
      <c r="G166" s="22"/>
      <c r="H166" s="22"/>
    </row>
    <row r="167" ht="15.75" customHeight="1">
      <c r="D167" s="22"/>
      <c r="E167" s="22"/>
      <c r="F167" s="22"/>
      <c r="G167" s="22"/>
      <c r="H167" s="22"/>
    </row>
    <row r="168" ht="15.75" customHeight="1">
      <c r="D168" s="22"/>
      <c r="E168" s="22"/>
      <c r="F168" s="22"/>
      <c r="G168" s="22"/>
      <c r="H168" s="22"/>
    </row>
    <row r="169" ht="15.75" customHeight="1">
      <c r="D169" s="22"/>
      <c r="E169" s="22"/>
      <c r="F169" s="22"/>
      <c r="G169" s="22"/>
      <c r="H169" s="22"/>
    </row>
    <row r="170" ht="15.75" customHeight="1">
      <c r="D170" s="22"/>
      <c r="E170" s="22"/>
      <c r="F170" s="22"/>
      <c r="G170" s="22"/>
      <c r="H170" s="22"/>
    </row>
    <row r="171" ht="15.75" customHeight="1">
      <c r="D171" s="22"/>
      <c r="E171" s="22"/>
      <c r="F171" s="22"/>
      <c r="G171" s="22"/>
      <c r="H171" s="22"/>
    </row>
    <row r="172" ht="15.75" customHeight="1">
      <c r="D172" s="22"/>
      <c r="E172" s="22"/>
      <c r="F172" s="22"/>
      <c r="G172" s="22"/>
      <c r="H172" s="22"/>
    </row>
    <row r="173" ht="15.75" customHeight="1">
      <c r="D173" s="22"/>
      <c r="E173" s="22"/>
      <c r="F173" s="22"/>
      <c r="G173" s="22"/>
      <c r="H173" s="22"/>
    </row>
    <row r="174" ht="15.75" customHeight="1">
      <c r="D174" s="22"/>
      <c r="E174" s="22"/>
      <c r="F174" s="22"/>
      <c r="G174" s="22"/>
      <c r="H174" s="22"/>
    </row>
    <row r="175" ht="15.75" customHeight="1">
      <c r="D175" s="22"/>
      <c r="E175" s="22"/>
      <c r="F175" s="22"/>
      <c r="G175" s="22"/>
      <c r="H175" s="22"/>
    </row>
    <row r="176" ht="15.75" customHeight="1">
      <c r="D176" s="22"/>
      <c r="E176" s="22"/>
      <c r="F176" s="22"/>
      <c r="G176" s="22"/>
      <c r="H176" s="22"/>
    </row>
    <row r="177" ht="15.75" customHeight="1">
      <c r="D177" s="22"/>
      <c r="E177" s="22"/>
      <c r="F177" s="22"/>
      <c r="G177" s="22"/>
      <c r="H177" s="22"/>
    </row>
    <row r="178" ht="15.75" customHeight="1">
      <c r="D178" s="22"/>
      <c r="E178" s="22"/>
      <c r="F178" s="22"/>
      <c r="G178" s="22"/>
      <c r="H178" s="22"/>
    </row>
    <row r="179" ht="15.75" customHeight="1">
      <c r="D179" s="22"/>
      <c r="E179" s="22"/>
      <c r="F179" s="22"/>
      <c r="G179" s="22"/>
      <c r="H179" s="22"/>
    </row>
    <row r="180" ht="15.75" customHeight="1">
      <c r="D180" s="22"/>
      <c r="E180" s="22"/>
      <c r="F180" s="22"/>
      <c r="G180" s="22"/>
      <c r="H180" s="22"/>
    </row>
    <row r="181" ht="15.75" customHeight="1">
      <c r="D181" s="22"/>
      <c r="E181" s="22"/>
      <c r="F181" s="22"/>
      <c r="G181" s="22"/>
      <c r="H181" s="22"/>
    </row>
    <row r="182" ht="15.75" customHeight="1">
      <c r="D182" s="22"/>
      <c r="E182" s="22"/>
      <c r="F182" s="22"/>
      <c r="G182" s="22"/>
      <c r="H182" s="22"/>
    </row>
    <row r="183" ht="15.75" customHeight="1">
      <c r="D183" s="22"/>
      <c r="E183" s="22"/>
      <c r="F183" s="22"/>
      <c r="G183" s="22"/>
      <c r="H183" s="22"/>
    </row>
    <row r="184" ht="15.75" customHeight="1">
      <c r="D184" s="22"/>
      <c r="E184" s="22"/>
      <c r="F184" s="22"/>
      <c r="G184" s="22"/>
      <c r="H184" s="22"/>
    </row>
    <row r="185" ht="15.75" customHeight="1">
      <c r="D185" s="22"/>
      <c r="E185" s="22"/>
      <c r="F185" s="22"/>
      <c r="G185" s="22"/>
      <c r="H185" s="22"/>
    </row>
    <row r="186" ht="15.75" customHeight="1">
      <c r="D186" s="22"/>
      <c r="E186" s="22"/>
      <c r="F186" s="22"/>
      <c r="G186" s="22"/>
      <c r="H186" s="22"/>
    </row>
    <row r="187" ht="15.75" customHeight="1">
      <c r="D187" s="22"/>
      <c r="E187" s="22"/>
      <c r="F187" s="22"/>
      <c r="G187" s="22"/>
      <c r="H187" s="22"/>
    </row>
    <row r="188" ht="15.75" customHeight="1">
      <c r="D188" s="22"/>
      <c r="E188" s="22"/>
      <c r="F188" s="22"/>
      <c r="G188" s="22"/>
      <c r="H188" s="22"/>
    </row>
    <row r="189" ht="15.75" customHeight="1">
      <c r="D189" s="22"/>
      <c r="E189" s="22"/>
      <c r="F189" s="22"/>
      <c r="G189" s="22"/>
      <c r="H189" s="22"/>
    </row>
    <row r="190" ht="15.75" customHeight="1">
      <c r="D190" s="22"/>
      <c r="E190" s="22"/>
      <c r="F190" s="22"/>
      <c r="G190" s="22"/>
      <c r="H190" s="22"/>
    </row>
    <row r="191" ht="15.75" customHeight="1">
      <c r="D191" s="22"/>
      <c r="E191" s="22"/>
      <c r="F191" s="22"/>
      <c r="G191" s="22"/>
      <c r="H191" s="22"/>
    </row>
    <row r="192" ht="15.75" customHeight="1">
      <c r="D192" s="22"/>
      <c r="E192" s="22"/>
      <c r="F192" s="22"/>
      <c r="G192" s="22"/>
      <c r="H192" s="22"/>
    </row>
    <row r="193" ht="15.75" customHeight="1">
      <c r="D193" s="22"/>
      <c r="E193" s="22"/>
      <c r="F193" s="22"/>
      <c r="G193" s="22"/>
      <c r="H193" s="22"/>
    </row>
    <row r="194" ht="15.75" customHeight="1">
      <c r="D194" s="22"/>
      <c r="E194" s="22"/>
      <c r="F194" s="22"/>
      <c r="G194" s="22"/>
      <c r="H194" s="22"/>
    </row>
    <row r="195" ht="15.75" customHeight="1">
      <c r="D195" s="22"/>
      <c r="E195" s="22"/>
      <c r="F195" s="22"/>
      <c r="G195" s="22"/>
      <c r="H195" s="22"/>
    </row>
    <row r="196" ht="15.75" customHeight="1">
      <c r="D196" s="22"/>
      <c r="E196" s="22"/>
      <c r="F196" s="22"/>
      <c r="G196" s="22"/>
      <c r="H196" s="22"/>
    </row>
    <row r="197" ht="15.75" customHeight="1">
      <c r="D197" s="22"/>
      <c r="E197" s="22"/>
      <c r="F197" s="22"/>
      <c r="G197" s="22"/>
      <c r="H197" s="22"/>
    </row>
    <row r="198" ht="15.75" customHeight="1">
      <c r="D198" s="22"/>
      <c r="E198" s="22"/>
      <c r="F198" s="22"/>
      <c r="G198" s="22"/>
      <c r="H198" s="22"/>
    </row>
    <row r="199" ht="15.75" customHeight="1">
      <c r="D199" s="22"/>
      <c r="E199" s="22"/>
      <c r="F199" s="22"/>
      <c r="G199" s="22"/>
      <c r="H199" s="22"/>
    </row>
    <row r="200" ht="15.75" customHeight="1">
      <c r="D200" s="22"/>
      <c r="E200" s="22"/>
      <c r="F200" s="22"/>
      <c r="G200" s="22"/>
      <c r="H200" s="22"/>
    </row>
    <row r="201" ht="15.75" customHeight="1">
      <c r="D201" s="22"/>
      <c r="E201" s="22"/>
      <c r="F201" s="22"/>
      <c r="G201" s="22"/>
      <c r="H201" s="22"/>
    </row>
    <row r="202" ht="15.75" customHeight="1">
      <c r="D202" s="22"/>
      <c r="E202" s="22"/>
      <c r="F202" s="22"/>
      <c r="G202" s="22"/>
      <c r="H202" s="22"/>
    </row>
    <row r="203" ht="15.75" customHeight="1">
      <c r="D203" s="22"/>
      <c r="E203" s="22"/>
      <c r="F203" s="22"/>
      <c r="G203" s="22"/>
      <c r="H203" s="22"/>
    </row>
    <row r="204" ht="15.75" customHeight="1">
      <c r="D204" s="22"/>
      <c r="E204" s="22"/>
      <c r="F204" s="22"/>
      <c r="G204" s="22"/>
      <c r="H204" s="22"/>
    </row>
    <row r="205" ht="15.75" customHeight="1">
      <c r="D205" s="22"/>
      <c r="E205" s="22"/>
      <c r="F205" s="22"/>
      <c r="G205" s="22"/>
      <c r="H205" s="22"/>
    </row>
    <row r="206" ht="15.75" customHeight="1">
      <c r="D206" s="22"/>
      <c r="E206" s="22"/>
      <c r="F206" s="22"/>
      <c r="G206" s="22"/>
      <c r="H206" s="22"/>
    </row>
    <row r="207" ht="15.75" customHeight="1">
      <c r="D207" s="22"/>
      <c r="E207" s="22"/>
      <c r="F207" s="22"/>
      <c r="G207" s="22"/>
      <c r="H207" s="22"/>
    </row>
    <row r="208" ht="15.75" customHeight="1">
      <c r="D208" s="22"/>
      <c r="E208" s="22"/>
      <c r="F208" s="22"/>
      <c r="G208" s="22"/>
      <c r="H208" s="22"/>
    </row>
    <row r="209" ht="15.75" customHeight="1">
      <c r="D209" s="22"/>
      <c r="E209" s="22"/>
      <c r="F209" s="22"/>
      <c r="G209" s="22"/>
      <c r="H209" s="22"/>
    </row>
    <row r="210" ht="15.75" customHeight="1">
      <c r="D210" s="22"/>
      <c r="E210" s="22"/>
      <c r="F210" s="22"/>
      <c r="G210" s="22"/>
      <c r="H210" s="22"/>
    </row>
    <row r="211" ht="15.75" customHeight="1">
      <c r="D211" s="22"/>
      <c r="E211" s="22"/>
      <c r="F211" s="22"/>
      <c r="G211" s="22"/>
      <c r="H211" s="22"/>
    </row>
    <row r="212" ht="15.75" customHeight="1">
      <c r="D212" s="22"/>
      <c r="E212" s="22"/>
      <c r="F212" s="22"/>
      <c r="G212" s="22"/>
      <c r="H212" s="22"/>
    </row>
    <row r="213" ht="15.75" customHeight="1">
      <c r="D213" s="22"/>
      <c r="E213" s="22"/>
      <c r="F213" s="22"/>
      <c r="G213" s="22"/>
      <c r="H213" s="22"/>
    </row>
    <row r="214" ht="15.75" customHeight="1">
      <c r="D214" s="22"/>
      <c r="E214" s="22"/>
      <c r="F214" s="22"/>
      <c r="G214" s="22"/>
      <c r="H214" s="22"/>
    </row>
    <row r="215" ht="15.75" customHeight="1">
      <c r="D215" s="22"/>
      <c r="E215" s="22"/>
      <c r="F215" s="22"/>
      <c r="G215" s="22"/>
      <c r="H215" s="22"/>
    </row>
    <row r="216" ht="15.75" customHeight="1">
      <c r="D216" s="22"/>
      <c r="E216" s="22"/>
      <c r="F216" s="22"/>
      <c r="G216" s="22"/>
      <c r="H216" s="22"/>
    </row>
    <row r="217" ht="15.75" customHeight="1">
      <c r="D217" s="22"/>
      <c r="E217" s="22"/>
      <c r="F217" s="22"/>
      <c r="G217" s="22"/>
      <c r="H217" s="22"/>
    </row>
    <row r="218" ht="15.75" customHeight="1">
      <c r="D218" s="22"/>
      <c r="E218" s="22"/>
      <c r="F218" s="22"/>
      <c r="G218" s="22"/>
      <c r="H218" s="22"/>
    </row>
    <row r="219" ht="15.75" customHeight="1">
      <c r="D219" s="22"/>
      <c r="E219" s="22"/>
      <c r="F219" s="22"/>
      <c r="G219" s="22"/>
      <c r="H219" s="22"/>
    </row>
    <row r="220" ht="15.75" customHeight="1">
      <c r="D220" s="22"/>
      <c r="E220" s="22"/>
      <c r="F220" s="22"/>
      <c r="G220" s="22"/>
      <c r="H220" s="22"/>
    </row>
    <row r="221" ht="15.75" customHeight="1">
      <c r="D221" s="22"/>
      <c r="E221" s="22"/>
      <c r="F221" s="22"/>
      <c r="G221" s="22"/>
      <c r="H221" s="22"/>
    </row>
    <row r="222" ht="15.75" customHeight="1">
      <c r="D222" s="22"/>
      <c r="E222" s="22"/>
      <c r="F222" s="22"/>
      <c r="G222" s="22"/>
      <c r="H222" s="22"/>
    </row>
    <row r="223" ht="15.75" customHeight="1">
      <c r="D223" s="22"/>
      <c r="E223" s="22"/>
      <c r="F223" s="22"/>
      <c r="G223" s="22"/>
      <c r="H223" s="22"/>
    </row>
    <row r="224" ht="15.75" customHeight="1">
      <c r="D224" s="22"/>
      <c r="E224" s="22"/>
      <c r="F224" s="22"/>
      <c r="G224" s="22"/>
      <c r="H224" s="22"/>
    </row>
    <row r="225" ht="15.75" customHeight="1">
      <c r="D225" s="22"/>
      <c r="E225" s="22"/>
      <c r="F225" s="22"/>
      <c r="G225" s="22"/>
      <c r="H225" s="22"/>
    </row>
    <row r="226" ht="15.75" customHeight="1">
      <c r="D226" s="22"/>
      <c r="E226" s="22"/>
      <c r="F226" s="22"/>
      <c r="G226" s="22"/>
      <c r="H226" s="22"/>
    </row>
    <row r="227" ht="15.75" customHeight="1">
      <c r="D227" s="22"/>
      <c r="E227" s="22"/>
      <c r="F227" s="22"/>
      <c r="G227" s="22"/>
      <c r="H227" s="22"/>
    </row>
    <row r="228" ht="15.75" customHeight="1">
      <c r="D228" s="22"/>
      <c r="E228" s="22"/>
      <c r="F228" s="22"/>
      <c r="G228" s="22"/>
      <c r="H228" s="22"/>
    </row>
    <row r="229" ht="15.75" customHeight="1">
      <c r="D229" s="22"/>
      <c r="E229" s="22"/>
      <c r="F229" s="22"/>
      <c r="G229" s="22"/>
      <c r="H229" s="22"/>
    </row>
    <row r="230" ht="15.75" customHeight="1">
      <c r="D230" s="22"/>
      <c r="E230" s="22"/>
      <c r="F230" s="22"/>
      <c r="G230" s="22"/>
      <c r="H230" s="22"/>
    </row>
    <row r="231" ht="15.75" customHeight="1">
      <c r="D231" s="22"/>
      <c r="E231" s="22"/>
      <c r="F231" s="22"/>
      <c r="G231" s="22"/>
      <c r="H231" s="22"/>
    </row>
    <row r="232" ht="15.75" customHeight="1">
      <c r="D232" s="22"/>
      <c r="E232" s="22"/>
      <c r="F232" s="22"/>
      <c r="G232" s="22"/>
      <c r="H232" s="22"/>
    </row>
    <row r="233" ht="15.75" customHeight="1">
      <c r="D233" s="22"/>
      <c r="E233" s="22"/>
      <c r="F233" s="22"/>
      <c r="G233" s="22"/>
      <c r="H233" s="22"/>
    </row>
    <row r="234" ht="15.75" customHeight="1">
      <c r="D234" s="22"/>
      <c r="E234" s="22"/>
      <c r="F234" s="22"/>
      <c r="G234" s="22"/>
      <c r="H234" s="22"/>
    </row>
    <row r="235" ht="15.75" customHeight="1">
      <c r="D235" s="22"/>
      <c r="E235" s="22"/>
      <c r="F235" s="22"/>
      <c r="G235" s="22"/>
      <c r="H235" s="22"/>
    </row>
    <row r="236" ht="15.75" customHeight="1">
      <c r="D236" s="22"/>
      <c r="E236" s="22"/>
      <c r="F236" s="22"/>
      <c r="G236" s="22"/>
      <c r="H236" s="22"/>
    </row>
    <row r="237" ht="15.75" customHeight="1">
      <c r="D237" s="22"/>
      <c r="E237" s="22"/>
      <c r="F237" s="22"/>
      <c r="G237" s="22"/>
      <c r="H237" s="22"/>
    </row>
    <row r="238" ht="15.75" customHeight="1">
      <c r="D238" s="22"/>
      <c r="E238" s="22"/>
      <c r="F238" s="22"/>
      <c r="G238" s="22"/>
      <c r="H238" s="22"/>
    </row>
    <row r="239" ht="15.75" customHeight="1">
      <c r="D239" s="22"/>
      <c r="E239" s="22"/>
      <c r="F239" s="22"/>
      <c r="G239" s="22"/>
      <c r="H239" s="22"/>
    </row>
    <row r="240" ht="15.75" customHeight="1">
      <c r="D240" s="22"/>
      <c r="E240" s="22"/>
      <c r="F240" s="22"/>
      <c r="G240" s="22"/>
      <c r="H240" s="22"/>
    </row>
    <row r="241" ht="15.75" customHeight="1">
      <c r="D241" s="22"/>
      <c r="E241" s="22"/>
      <c r="F241" s="22"/>
      <c r="G241" s="22"/>
      <c r="H241" s="22"/>
    </row>
    <row r="242" ht="15.75" customHeight="1">
      <c r="D242" s="22"/>
      <c r="E242" s="22"/>
      <c r="F242" s="22"/>
      <c r="G242" s="22"/>
      <c r="H242" s="22"/>
    </row>
    <row r="243" ht="15.75" customHeight="1">
      <c r="D243" s="22"/>
      <c r="E243" s="22"/>
      <c r="F243" s="22"/>
      <c r="G243" s="22"/>
      <c r="H243" s="22"/>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1" width="37.0"/>
    <col customWidth="1" min="2" max="6" width="12.63"/>
  </cols>
  <sheetData>
    <row r="1" ht="15.75" customHeight="1">
      <c r="A1" s="19" t="s">
        <v>62</v>
      </c>
      <c r="B1" s="2"/>
      <c r="C1" s="2"/>
      <c r="D1" s="2"/>
      <c r="E1" s="1"/>
      <c r="F1" s="1"/>
      <c r="G1" s="1"/>
    </row>
    <row r="2" ht="15.75" customHeight="1">
      <c r="D2" s="21" t="s">
        <v>63</v>
      </c>
      <c r="E2" s="14"/>
      <c r="F2" s="14"/>
      <c r="G2" s="14"/>
    </row>
    <row r="3" ht="15.75" customHeight="1">
      <c r="A3" s="23"/>
      <c r="B3" s="23"/>
      <c r="C3" s="32" t="s">
        <v>17</v>
      </c>
      <c r="D3" s="32" t="s">
        <v>18</v>
      </c>
      <c r="E3" s="33" t="s">
        <v>19</v>
      </c>
      <c r="F3" s="33" t="s">
        <v>20</v>
      </c>
      <c r="G3" s="33" t="s">
        <v>21</v>
      </c>
      <c r="H3" s="34" t="s">
        <v>64</v>
      </c>
      <c r="I3" s="23"/>
      <c r="J3" s="23"/>
      <c r="K3" s="23"/>
      <c r="L3" s="23"/>
      <c r="M3" s="23"/>
      <c r="N3" s="23"/>
      <c r="O3" s="23"/>
      <c r="P3" s="23"/>
      <c r="Q3" s="23"/>
      <c r="R3" s="23"/>
      <c r="S3" s="23"/>
      <c r="T3" s="23"/>
      <c r="U3" s="23"/>
      <c r="V3" s="23"/>
      <c r="W3" s="23"/>
      <c r="X3" s="23"/>
      <c r="Y3" s="23"/>
      <c r="Z3" s="23"/>
    </row>
    <row r="4" ht="15.75" customHeight="1">
      <c r="A4" s="21" t="s">
        <v>65</v>
      </c>
      <c r="C4" s="35">
        <f>Settings!D31</f>
        <v>24000</v>
      </c>
      <c r="D4" s="35">
        <f>Settings!E31</f>
        <v>78750</v>
      </c>
      <c r="E4" s="36">
        <f>Settings!F31</f>
        <v>108000</v>
      </c>
      <c r="F4" s="36">
        <f>Settings!G31</f>
        <v>135000</v>
      </c>
      <c r="G4" s="36">
        <f>Settings!H31</f>
        <v>150000</v>
      </c>
      <c r="H4" s="35">
        <f t="shared" ref="H4:H10" si="1">SUM(C4:G4)</f>
        <v>495750</v>
      </c>
    </row>
    <row r="5" ht="15.75" customHeight="1">
      <c r="A5" s="21" t="s">
        <v>66</v>
      </c>
      <c r="C5" s="37">
        <f>Settings!D41</f>
        <v>6000</v>
      </c>
      <c r="D5" s="37">
        <f>Settings!E41</f>
        <v>19687.5</v>
      </c>
      <c r="E5" s="38">
        <f>Settings!F41</f>
        <v>27000</v>
      </c>
      <c r="F5" s="38">
        <f>Settings!G41</f>
        <v>33750</v>
      </c>
      <c r="G5" s="38">
        <f>Settings!H41</f>
        <v>37500</v>
      </c>
      <c r="H5" s="37">
        <f t="shared" si="1"/>
        <v>123937.5</v>
      </c>
    </row>
    <row r="6" ht="15.75" customHeight="1">
      <c r="A6" s="21" t="s">
        <v>67</v>
      </c>
      <c r="C6" s="37">
        <f>Settings!D43</f>
        <v>16000</v>
      </c>
      <c r="D6" s="37">
        <f>Settings!E43</f>
        <v>45000</v>
      </c>
      <c r="E6" s="38">
        <f>Settings!F43</f>
        <v>54000</v>
      </c>
      <c r="F6" s="38">
        <f>Settings!G43</f>
        <v>60000</v>
      </c>
      <c r="G6" s="38">
        <f>Settings!H43</f>
        <v>60000</v>
      </c>
      <c r="H6" s="37">
        <f t="shared" si="1"/>
        <v>235000</v>
      </c>
    </row>
    <row r="7" ht="15.75" customHeight="1">
      <c r="A7" s="21" t="s">
        <v>68</v>
      </c>
      <c r="C7" s="35">
        <f>Settings!D23</f>
        <v>21.81818182</v>
      </c>
      <c r="D7" s="35">
        <f>Settings!E23</f>
        <v>71.59090909</v>
      </c>
      <c r="E7" s="35">
        <f>Settings!F23</f>
        <v>98.18181818</v>
      </c>
      <c r="F7" s="35">
        <f>Settings!G23</f>
        <v>122.7272727</v>
      </c>
      <c r="G7" s="35">
        <f>Settings!H23</f>
        <v>136.3636364</v>
      </c>
      <c r="H7" s="35">
        <f t="shared" si="1"/>
        <v>450.6818182</v>
      </c>
    </row>
    <row r="8" ht="15.75" customHeight="1">
      <c r="A8" s="21" t="s">
        <v>69</v>
      </c>
      <c r="C8" s="35">
        <f>Settings!D25</f>
        <v>21.81818182</v>
      </c>
      <c r="D8" s="35">
        <f>Settings!E25</f>
        <v>71.59090909</v>
      </c>
      <c r="E8" s="35">
        <f>Settings!F25</f>
        <v>98.18181818</v>
      </c>
      <c r="F8" s="35">
        <f>Settings!G25</f>
        <v>122.7272727</v>
      </c>
      <c r="G8" s="35">
        <f>Settings!H25</f>
        <v>136.3636364</v>
      </c>
      <c r="H8" s="35">
        <f t="shared" si="1"/>
        <v>450.6818182</v>
      </c>
    </row>
    <row r="9" ht="15.75" customHeight="1">
      <c r="A9" s="26" t="s">
        <v>70</v>
      </c>
      <c r="C9" s="37">
        <f>Settings!D41+Settings!D27+Settings!D43</f>
        <v>32909.09091</v>
      </c>
      <c r="D9" s="37">
        <f>Settings!E41+Settings!E27+Settings!E43</f>
        <v>100482.9545</v>
      </c>
      <c r="E9" s="37">
        <f>Settings!F41+Settings!F27+Settings!F43</f>
        <v>125181.8182</v>
      </c>
      <c r="F9" s="37">
        <f>Settings!G41+Settings!G27+Settings!G43</f>
        <v>142840.9091</v>
      </c>
      <c r="G9" s="37">
        <f>Settings!H41+Settings!H27+Settings!H43</f>
        <v>152045.4545</v>
      </c>
      <c r="H9" s="37">
        <f t="shared" si="1"/>
        <v>553460.2273</v>
      </c>
    </row>
    <row r="10" ht="15.75" customHeight="1">
      <c r="A10" s="21" t="s">
        <v>71</v>
      </c>
      <c r="C10" s="37">
        <f>Settings!D12+Settings!D15</f>
        <v>51500</v>
      </c>
      <c r="D10" s="37">
        <f>Settings!E12+Settings!E15</f>
        <v>132500</v>
      </c>
      <c r="E10" s="37">
        <f>Settings!F12+Settings!F15</f>
        <v>0</v>
      </c>
      <c r="F10" s="38">
        <f>Settings!G12+Settings!G15</f>
        <v>0</v>
      </c>
      <c r="G10" s="38">
        <f>Settings!H12+Settings!H15</f>
        <v>0</v>
      </c>
      <c r="H10" s="37">
        <f t="shared" si="1"/>
        <v>184000</v>
      </c>
    </row>
    <row r="11" ht="15.75" customHeight="1">
      <c r="A11" s="21" t="s">
        <v>72</v>
      </c>
      <c r="C11" s="37">
        <f>Settings!D27</f>
        <v>10909.09091</v>
      </c>
      <c r="D11" s="37">
        <f>Settings!E27</f>
        <v>35795.45455</v>
      </c>
      <c r="E11" s="37">
        <f>Settings!F27</f>
        <v>44181.81818</v>
      </c>
      <c r="F11" s="37">
        <f>Settings!G27</f>
        <v>49090.90909</v>
      </c>
      <c r="G11" s="37">
        <f>Settings!H27</f>
        <v>54545.45455</v>
      </c>
    </row>
    <row r="12" ht="15.75" customHeight="1">
      <c r="A12" s="26" t="s">
        <v>73</v>
      </c>
      <c r="C12" s="37">
        <f>C9-C10</f>
        <v>-18590.90909</v>
      </c>
      <c r="D12" s="37">
        <f t="shared" ref="D12:G12" si="2">D9-D10+D11</f>
        <v>3778.409091</v>
      </c>
      <c r="E12" s="37">
        <f t="shared" si="2"/>
        <v>169363.6364</v>
      </c>
      <c r="F12" s="37">
        <f t="shared" si="2"/>
        <v>191931.8182</v>
      </c>
      <c r="G12" s="37">
        <f t="shared" si="2"/>
        <v>206590.9091</v>
      </c>
      <c r="H12" s="37">
        <f>sum(C12:G12)</f>
        <v>553073.8636</v>
      </c>
    </row>
    <row r="13" ht="15.75" customHeight="1">
      <c r="A13" s="21" t="s">
        <v>74</v>
      </c>
      <c r="D13" s="30"/>
      <c r="E13" s="30"/>
      <c r="F13" s="39"/>
      <c r="G13" s="39"/>
      <c r="H13" s="40">
        <f>H12/H10*100%</f>
        <v>3.005836215</v>
      </c>
    </row>
    <row r="14" ht="15.75" customHeight="1">
      <c r="C14" s="37"/>
      <c r="D14" s="37"/>
      <c r="E14" s="39"/>
      <c r="F14" s="39"/>
      <c r="G14" s="39"/>
    </row>
    <row r="15" ht="15.75" customHeight="1">
      <c r="E15" s="14"/>
      <c r="F15" s="14"/>
      <c r="G15" s="14"/>
    </row>
    <row r="16" ht="15.75" customHeight="1">
      <c r="E16" s="14"/>
      <c r="F16" s="14"/>
      <c r="G16" s="14"/>
    </row>
    <row r="17" ht="15.75" customHeight="1">
      <c r="A17" s="41" t="s">
        <v>75</v>
      </c>
      <c r="E17" s="14"/>
      <c r="F17" s="14"/>
      <c r="G17" s="14"/>
    </row>
    <row r="18" ht="15.75" customHeight="1">
      <c r="A18" s="42"/>
      <c r="E18" s="14"/>
      <c r="F18" s="14"/>
      <c r="G18" s="14"/>
    </row>
    <row r="19" ht="15.75" customHeight="1">
      <c r="E19" s="14"/>
      <c r="F19" s="14"/>
      <c r="G19" s="14"/>
    </row>
    <row r="20" ht="15.75" customHeight="1">
      <c r="E20" s="14"/>
      <c r="F20" s="14"/>
      <c r="G20" s="14"/>
    </row>
    <row r="21" ht="15.75" customHeight="1">
      <c r="E21" s="14"/>
      <c r="F21" s="14"/>
      <c r="G21" s="14"/>
    </row>
    <row r="22" ht="15.75" customHeight="1">
      <c r="E22" s="14"/>
      <c r="F22" s="14"/>
      <c r="G22" s="14"/>
    </row>
    <row r="23" ht="15.75" customHeight="1">
      <c r="E23" s="14"/>
      <c r="F23" s="14"/>
      <c r="G23" s="14"/>
    </row>
    <row r="24" ht="15.75" customHeight="1">
      <c r="E24" s="14"/>
      <c r="F24" s="14"/>
      <c r="G24" s="14"/>
    </row>
    <row r="25" ht="15.75" customHeight="1">
      <c r="E25" s="14"/>
      <c r="F25" s="14"/>
      <c r="G25" s="14"/>
    </row>
    <row r="26" ht="15.75" customHeight="1">
      <c r="E26" s="14"/>
      <c r="F26" s="14"/>
      <c r="G26" s="14"/>
    </row>
    <row r="27" ht="15.75" customHeight="1">
      <c r="E27" s="14"/>
      <c r="F27" s="14"/>
      <c r="G27" s="14"/>
    </row>
    <row r="28" ht="15.75" customHeight="1">
      <c r="E28" s="14"/>
      <c r="F28" s="14"/>
      <c r="G28" s="14"/>
    </row>
    <row r="29" ht="15.75" customHeight="1">
      <c r="E29" s="14"/>
      <c r="F29" s="14"/>
      <c r="G29" s="14"/>
    </row>
    <row r="30" ht="15.75" customHeight="1">
      <c r="E30" s="14"/>
      <c r="F30" s="14"/>
      <c r="G30" s="14"/>
    </row>
    <row r="31" ht="15.75" customHeight="1">
      <c r="E31" s="14"/>
      <c r="F31" s="14"/>
      <c r="G31" s="14"/>
    </row>
    <row r="32" ht="15.75" customHeight="1">
      <c r="E32" s="14"/>
      <c r="F32" s="14"/>
      <c r="G32" s="14"/>
    </row>
    <row r="33" ht="15.75" customHeight="1">
      <c r="E33" s="14"/>
      <c r="F33" s="14"/>
      <c r="G33" s="14"/>
    </row>
    <row r="34" ht="15.75" customHeight="1">
      <c r="E34" s="14"/>
      <c r="F34" s="14"/>
      <c r="G34" s="14"/>
    </row>
    <row r="35" ht="15.75" customHeight="1">
      <c r="E35" s="14"/>
      <c r="F35" s="14"/>
      <c r="G35" s="14"/>
    </row>
    <row r="36" ht="15.75" customHeight="1">
      <c r="E36" s="14"/>
      <c r="F36" s="14"/>
      <c r="G36" s="14"/>
    </row>
    <row r="37" ht="15.75" customHeight="1">
      <c r="E37" s="14"/>
      <c r="F37" s="14"/>
      <c r="G37" s="14"/>
    </row>
    <row r="38" ht="15.75" customHeight="1">
      <c r="E38" s="14"/>
      <c r="F38" s="14"/>
      <c r="G38" s="14"/>
    </row>
    <row r="39" ht="15.75" customHeight="1">
      <c r="E39" s="14"/>
      <c r="F39" s="14"/>
      <c r="G39" s="14"/>
    </row>
    <row r="40" ht="15.75" customHeight="1">
      <c r="E40" s="14"/>
      <c r="F40" s="14"/>
      <c r="G40" s="14"/>
    </row>
    <row r="41" ht="15.75" customHeight="1">
      <c r="E41" s="14"/>
      <c r="F41" s="14"/>
      <c r="G41" s="14"/>
    </row>
    <row r="42" ht="15.75" customHeight="1">
      <c r="E42" s="14"/>
      <c r="F42" s="14"/>
      <c r="G42" s="14"/>
    </row>
    <row r="43" ht="15.75" customHeight="1">
      <c r="E43" s="14"/>
      <c r="F43" s="14"/>
      <c r="G43" s="14"/>
    </row>
    <row r="44" ht="15.75" customHeight="1">
      <c r="E44" s="14"/>
      <c r="F44" s="14"/>
      <c r="G44" s="14"/>
    </row>
    <row r="45" ht="15.75" customHeight="1">
      <c r="E45" s="14"/>
      <c r="F45" s="14"/>
      <c r="G45" s="14"/>
    </row>
    <row r="46" ht="15.75" customHeight="1">
      <c r="E46" s="14"/>
      <c r="F46" s="14"/>
      <c r="G46" s="14"/>
    </row>
    <row r="47" ht="15.75" customHeight="1">
      <c r="E47" s="14"/>
      <c r="F47" s="14"/>
      <c r="G47" s="14"/>
    </row>
    <row r="48" ht="15.75" customHeight="1">
      <c r="E48" s="14"/>
      <c r="F48" s="14"/>
      <c r="G48" s="14"/>
    </row>
    <row r="49" ht="15.75" customHeight="1">
      <c r="E49" s="14"/>
      <c r="F49" s="14"/>
      <c r="G49" s="14"/>
    </row>
    <row r="50" ht="15.75" customHeight="1">
      <c r="E50" s="14"/>
      <c r="F50" s="14"/>
      <c r="G50" s="14"/>
    </row>
    <row r="51" ht="15.75" customHeight="1">
      <c r="E51" s="14"/>
      <c r="F51" s="14"/>
      <c r="G51" s="14"/>
    </row>
    <row r="52" ht="15.75" customHeight="1">
      <c r="E52" s="14"/>
      <c r="F52" s="14"/>
      <c r="G52" s="14"/>
    </row>
    <row r="53" ht="15.75" customHeight="1">
      <c r="E53" s="14"/>
      <c r="F53" s="14"/>
      <c r="G53" s="14"/>
    </row>
    <row r="54" ht="15.75" customHeight="1">
      <c r="E54" s="14"/>
      <c r="F54" s="14"/>
      <c r="G54" s="14"/>
    </row>
    <row r="55" ht="15.75" customHeight="1">
      <c r="E55" s="14"/>
      <c r="F55" s="14"/>
      <c r="G55" s="14"/>
    </row>
    <row r="56" ht="15.75" customHeight="1">
      <c r="E56" s="14"/>
      <c r="F56" s="14"/>
      <c r="G56" s="14"/>
    </row>
    <row r="57" ht="15.75" customHeight="1">
      <c r="E57" s="14"/>
      <c r="F57" s="14"/>
      <c r="G57" s="14"/>
    </row>
    <row r="58" ht="15.75" customHeight="1">
      <c r="E58" s="14"/>
      <c r="F58" s="14"/>
      <c r="G58" s="14"/>
    </row>
    <row r="59" ht="15.75" customHeight="1">
      <c r="E59" s="14"/>
      <c r="F59" s="14"/>
      <c r="G59" s="14"/>
    </row>
    <row r="60" ht="15.75" customHeight="1">
      <c r="E60" s="14"/>
      <c r="F60" s="14"/>
      <c r="G60" s="14"/>
    </row>
    <row r="61" ht="15.75" customHeight="1">
      <c r="E61" s="14"/>
      <c r="F61" s="14"/>
      <c r="G61" s="14"/>
    </row>
    <row r="62" ht="15.75" customHeight="1">
      <c r="E62" s="14"/>
      <c r="F62" s="14"/>
      <c r="G62" s="14"/>
    </row>
    <row r="63" ht="15.75" customHeight="1">
      <c r="E63" s="14"/>
      <c r="F63" s="14"/>
      <c r="G63" s="14"/>
    </row>
    <row r="64" ht="15.75" customHeight="1">
      <c r="E64" s="14"/>
      <c r="F64" s="14"/>
      <c r="G64" s="14"/>
    </row>
    <row r="65" ht="15.75" customHeight="1">
      <c r="E65" s="14"/>
      <c r="F65" s="14"/>
      <c r="G65" s="14"/>
    </row>
    <row r="66" ht="15.75" customHeight="1">
      <c r="E66" s="14"/>
      <c r="F66" s="14"/>
      <c r="G66" s="14"/>
    </row>
    <row r="67" ht="15.75" customHeight="1">
      <c r="E67" s="14"/>
      <c r="F67" s="14"/>
      <c r="G67" s="14"/>
    </row>
    <row r="68" ht="15.75" customHeight="1">
      <c r="E68" s="14"/>
      <c r="F68" s="14"/>
      <c r="G68" s="14"/>
    </row>
    <row r="69" ht="15.75" customHeight="1">
      <c r="E69" s="14"/>
      <c r="F69" s="14"/>
      <c r="G69" s="14"/>
    </row>
    <row r="70" ht="15.75" customHeight="1">
      <c r="E70" s="14"/>
      <c r="F70" s="14"/>
      <c r="G70" s="14"/>
    </row>
    <row r="71" ht="15.75" customHeight="1">
      <c r="E71" s="14"/>
      <c r="F71" s="14"/>
      <c r="G71" s="14"/>
    </row>
    <row r="72" ht="15.75" customHeight="1">
      <c r="E72" s="14"/>
      <c r="F72" s="14"/>
      <c r="G72" s="14"/>
    </row>
    <row r="73" ht="15.75" customHeight="1">
      <c r="E73" s="14"/>
      <c r="F73" s="14"/>
      <c r="G73" s="14"/>
    </row>
    <row r="74" ht="15.75" customHeight="1">
      <c r="E74" s="14"/>
      <c r="F74" s="14"/>
      <c r="G74" s="14"/>
    </row>
    <row r="75" ht="15.75" customHeight="1">
      <c r="E75" s="14"/>
      <c r="F75" s="14"/>
      <c r="G75" s="14"/>
    </row>
    <row r="76" ht="15.75" customHeight="1">
      <c r="E76" s="14"/>
      <c r="F76" s="14"/>
      <c r="G76" s="14"/>
    </row>
    <row r="77" ht="15.75" customHeight="1">
      <c r="E77" s="14"/>
      <c r="F77" s="14"/>
      <c r="G77" s="14"/>
    </row>
    <row r="78" ht="15.75" customHeight="1">
      <c r="E78" s="14"/>
      <c r="F78" s="14"/>
      <c r="G78" s="14"/>
    </row>
    <row r="79" ht="15.75" customHeight="1">
      <c r="E79" s="14"/>
      <c r="F79" s="14"/>
      <c r="G79" s="14"/>
    </row>
    <row r="80" ht="15.75" customHeight="1">
      <c r="E80" s="14"/>
      <c r="F80" s="14"/>
      <c r="G80" s="14"/>
    </row>
    <row r="81" ht="15.75" customHeight="1">
      <c r="E81" s="14"/>
      <c r="F81" s="14"/>
      <c r="G81" s="14"/>
    </row>
    <row r="82" ht="15.75" customHeight="1">
      <c r="E82" s="14"/>
      <c r="F82" s="14"/>
      <c r="G82" s="14"/>
    </row>
    <row r="83" ht="15.75" customHeight="1">
      <c r="E83" s="14"/>
      <c r="F83" s="14"/>
      <c r="G83" s="14"/>
    </row>
    <row r="84" ht="15.75" customHeight="1">
      <c r="E84" s="14"/>
      <c r="F84" s="14"/>
      <c r="G84" s="14"/>
    </row>
    <row r="85" ht="15.75" customHeight="1">
      <c r="E85" s="14"/>
      <c r="F85" s="14"/>
      <c r="G85" s="14"/>
    </row>
    <row r="86" ht="15.75" customHeight="1">
      <c r="E86" s="14"/>
      <c r="F86" s="14"/>
      <c r="G86" s="14"/>
    </row>
    <row r="87" ht="15.75" customHeight="1">
      <c r="E87" s="14"/>
      <c r="F87" s="14"/>
      <c r="G87" s="14"/>
    </row>
    <row r="88" ht="15.75" customHeight="1">
      <c r="E88" s="14"/>
      <c r="F88" s="14"/>
      <c r="G88" s="14"/>
    </row>
    <row r="89" ht="15.75" customHeight="1">
      <c r="E89" s="14"/>
      <c r="F89" s="14"/>
      <c r="G89" s="14"/>
    </row>
    <row r="90" ht="15.75" customHeight="1">
      <c r="E90" s="14"/>
      <c r="F90" s="14"/>
      <c r="G90" s="14"/>
    </row>
    <row r="91" ht="15.75" customHeight="1">
      <c r="E91" s="14"/>
      <c r="F91" s="14"/>
      <c r="G91" s="14"/>
    </row>
    <row r="92" ht="15.75" customHeight="1">
      <c r="E92" s="14"/>
      <c r="F92" s="14"/>
      <c r="G92" s="14"/>
    </row>
    <row r="93" ht="15.75" customHeight="1">
      <c r="E93" s="14"/>
      <c r="F93" s="14"/>
      <c r="G93" s="14"/>
    </row>
    <row r="94" ht="15.75" customHeight="1">
      <c r="E94" s="14"/>
      <c r="F94" s="14"/>
      <c r="G94" s="14"/>
    </row>
    <row r="95" ht="15.75" customHeight="1">
      <c r="E95" s="14"/>
      <c r="F95" s="14"/>
      <c r="G95" s="14"/>
    </row>
    <row r="96" ht="15.75" customHeight="1">
      <c r="E96" s="14"/>
      <c r="F96" s="14"/>
      <c r="G96" s="14"/>
    </row>
    <row r="97" ht="15.75" customHeight="1">
      <c r="E97" s="14"/>
      <c r="F97" s="14"/>
      <c r="G97" s="14"/>
    </row>
    <row r="98" ht="15.75" customHeight="1">
      <c r="E98" s="14"/>
      <c r="F98" s="14"/>
      <c r="G98" s="14"/>
    </row>
    <row r="99" ht="15.75" customHeight="1">
      <c r="E99" s="14"/>
      <c r="F99" s="14"/>
      <c r="G99" s="14"/>
    </row>
    <row r="100" ht="15.75" customHeight="1">
      <c r="E100" s="14"/>
      <c r="F100" s="14"/>
      <c r="G100" s="14"/>
    </row>
    <row r="101" ht="15.75" customHeight="1">
      <c r="E101" s="14"/>
      <c r="F101" s="14"/>
      <c r="G101" s="14"/>
    </row>
    <row r="102" ht="15.75" customHeight="1">
      <c r="E102" s="14"/>
      <c r="F102" s="14"/>
      <c r="G102" s="14"/>
    </row>
    <row r="103" ht="15.75" customHeight="1">
      <c r="E103" s="14"/>
      <c r="F103" s="14"/>
      <c r="G103" s="14"/>
    </row>
    <row r="104" ht="15.75" customHeight="1">
      <c r="E104" s="14"/>
      <c r="F104" s="14"/>
      <c r="G104" s="14"/>
    </row>
    <row r="105" ht="15.75" customHeight="1">
      <c r="E105" s="14"/>
      <c r="F105" s="14"/>
      <c r="G105" s="14"/>
    </row>
    <row r="106" ht="15.75" customHeight="1">
      <c r="E106" s="14"/>
      <c r="F106" s="14"/>
      <c r="G106" s="14"/>
    </row>
    <row r="107" ht="15.75" customHeight="1">
      <c r="E107" s="14"/>
      <c r="F107" s="14"/>
      <c r="G107" s="14"/>
    </row>
    <row r="108" ht="15.75" customHeight="1">
      <c r="E108" s="14"/>
      <c r="F108" s="14"/>
      <c r="G108" s="14"/>
    </row>
    <row r="109" ht="15.75" customHeight="1">
      <c r="E109" s="14"/>
      <c r="F109" s="14"/>
      <c r="G109" s="14"/>
    </row>
    <row r="110" ht="15.75" customHeight="1">
      <c r="E110" s="14"/>
      <c r="F110" s="14"/>
      <c r="G110" s="14"/>
    </row>
    <row r="111" ht="15.75" customHeight="1">
      <c r="E111" s="14"/>
      <c r="F111" s="14"/>
      <c r="G111" s="14"/>
    </row>
    <row r="112" ht="15.75" customHeight="1">
      <c r="E112" s="14"/>
      <c r="F112" s="14"/>
      <c r="G112" s="14"/>
    </row>
    <row r="113" ht="15.75" customHeight="1">
      <c r="E113" s="14"/>
      <c r="F113" s="14"/>
      <c r="G113" s="14"/>
    </row>
    <row r="114" ht="15.75" customHeight="1">
      <c r="E114" s="14"/>
      <c r="F114" s="14"/>
      <c r="G114" s="14"/>
    </row>
    <row r="115" ht="15.75" customHeight="1">
      <c r="E115" s="14"/>
      <c r="F115" s="14"/>
      <c r="G115" s="14"/>
    </row>
    <row r="116" ht="15.75" customHeight="1">
      <c r="E116" s="14"/>
      <c r="F116" s="14"/>
      <c r="G116" s="14"/>
    </row>
    <row r="117" ht="15.75" customHeight="1">
      <c r="E117" s="14"/>
      <c r="F117" s="14"/>
      <c r="G117" s="14"/>
    </row>
    <row r="118" ht="15.75" customHeight="1">
      <c r="E118" s="14"/>
      <c r="F118" s="14"/>
      <c r="G118" s="14"/>
    </row>
    <row r="119" ht="15.75" customHeight="1">
      <c r="E119" s="14"/>
      <c r="F119" s="14"/>
      <c r="G119" s="14"/>
    </row>
    <row r="120" ht="15.75" customHeight="1">
      <c r="E120" s="14"/>
      <c r="F120" s="14"/>
      <c r="G120" s="14"/>
    </row>
    <row r="121" ht="15.75" customHeight="1">
      <c r="E121" s="14"/>
      <c r="F121" s="14"/>
      <c r="G121" s="14"/>
    </row>
    <row r="122" ht="15.75" customHeight="1">
      <c r="E122" s="14"/>
      <c r="F122" s="14"/>
      <c r="G122" s="14"/>
    </row>
    <row r="123" ht="15.75" customHeight="1">
      <c r="E123" s="14"/>
      <c r="F123" s="14"/>
      <c r="G123" s="14"/>
    </row>
    <row r="124" ht="15.75" customHeight="1">
      <c r="E124" s="14"/>
      <c r="F124" s="14"/>
      <c r="G124" s="14"/>
    </row>
    <row r="125" ht="15.75" customHeight="1">
      <c r="E125" s="14"/>
      <c r="F125" s="14"/>
      <c r="G125" s="14"/>
    </row>
    <row r="126" ht="15.75" customHeight="1">
      <c r="E126" s="14"/>
      <c r="F126" s="14"/>
      <c r="G126" s="14"/>
    </row>
    <row r="127" ht="15.75" customHeight="1">
      <c r="E127" s="14"/>
      <c r="F127" s="14"/>
      <c r="G127" s="14"/>
    </row>
    <row r="128" ht="15.75" customHeight="1">
      <c r="E128" s="14"/>
      <c r="F128" s="14"/>
      <c r="G128" s="14"/>
    </row>
    <row r="129" ht="15.75" customHeight="1">
      <c r="E129" s="14"/>
      <c r="F129" s="14"/>
      <c r="G129" s="14"/>
    </row>
    <row r="130" ht="15.75" customHeight="1">
      <c r="E130" s="14"/>
      <c r="F130" s="14"/>
      <c r="G130" s="14"/>
    </row>
    <row r="131" ht="15.75" customHeight="1">
      <c r="E131" s="14"/>
      <c r="F131" s="14"/>
      <c r="G131" s="14"/>
    </row>
    <row r="132" ht="15.75" customHeight="1">
      <c r="E132" s="14"/>
      <c r="F132" s="14"/>
      <c r="G132" s="14"/>
    </row>
    <row r="133" ht="15.75" customHeight="1">
      <c r="E133" s="14"/>
      <c r="F133" s="14"/>
      <c r="G133" s="14"/>
    </row>
    <row r="134" ht="15.75" customHeight="1">
      <c r="E134" s="14"/>
      <c r="F134" s="14"/>
      <c r="G134" s="14"/>
    </row>
    <row r="135" ht="15.75" customHeight="1">
      <c r="E135" s="14"/>
      <c r="F135" s="14"/>
      <c r="G135" s="14"/>
    </row>
    <row r="136" ht="15.75" customHeight="1">
      <c r="E136" s="14"/>
      <c r="F136" s="14"/>
      <c r="G136" s="14"/>
    </row>
    <row r="137" ht="15.75" customHeight="1">
      <c r="E137" s="14"/>
      <c r="F137" s="14"/>
      <c r="G137" s="14"/>
    </row>
    <row r="138" ht="15.75" customHeight="1">
      <c r="E138" s="14"/>
      <c r="F138" s="14"/>
      <c r="G138" s="14"/>
    </row>
    <row r="139" ht="15.75" customHeight="1">
      <c r="E139" s="14"/>
      <c r="F139" s="14"/>
      <c r="G139" s="14"/>
    </row>
    <row r="140" ht="15.75" customHeight="1">
      <c r="E140" s="14"/>
      <c r="F140" s="14"/>
      <c r="G140" s="14"/>
    </row>
    <row r="141" ht="15.75" customHeight="1">
      <c r="E141" s="14"/>
      <c r="F141" s="14"/>
      <c r="G141" s="14"/>
    </row>
    <row r="142" ht="15.75" customHeight="1">
      <c r="E142" s="14"/>
      <c r="F142" s="14"/>
      <c r="G142" s="14"/>
    </row>
    <row r="143" ht="15.75" customHeight="1">
      <c r="E143" s="14"/>
      <c r="F143" s="14"/>
      <c r="G143" s="14"/>
    </row>
    <row r="144" ht="15.75" customHeight="1">
      <c r="E144" s="14"/>
      <c r="F144" s="14"/>
      <c r="G144" s="14"/>
    </row>
    <row r="145" ht="15.75" customHeight="1">
      <c r="E145" s="14"/>
      <c r="F145" s="14"/>
      <c r="G145" s="14"/>
    </row>
    <row r="146" ht="15.75" customHeight="1">
      <c r="E146" s="14"/>
      <c r="F146" s="14"/>
      <c r="G146" s="14"/>
    </row>
    <row r="147" ht="15.75" customHeight="1">
      <c r="E147" s="14"/>
      <c r="F147" s="14"/>
      <c r="G147" s="14"/>
    </row>
    <row r="148" ht="15.75" customHeight="1">
      <c r="E148" s="14"/>
      <c r="F148" s="14"/>
      <c r="G148" s="14"/>
    </row>
    <row r="149" ht="15.75" customHeight="1">
      <c r="E149" s="14"/>
      <c r="F149" s="14"/>
      <c r="G149" s="14"/>
    </row>
    <row r="150" ht="15.75" customHeight="1">
      <c r="E150" s="14"/>
      <c r="F150" s="14"/>
      <c r="G150" s="14"/>
    </row>
    <row r="151" ht="15.75" customHeight="1">
      <c r="E151" s="14"/>
      <c r="F151" s="14"/>
      <c r="G151" s="14"/>
    </row>
    <row r="152" ht="15.75" customHeight="1">
      <c r="E152" s="14"/>
      <c r="F152" s="14"/>
      <c r="G152" s="14"/>
    </row>
    <row r="153" ht="15.75" customHeight="1">
      <c r="E153" s="14"/>
      <c r="F153" s="14"/>
      <c r="G153" s="14"/>
    </row>
    <row r="154" ht="15.75" customHeight="1">
      <c r="E154" s="14"/>
      <c r="F154" s="14"/>
      <c r="G154" s="14"/>
    </row>
    <row r="155" ht="15.75" customHeight="1">
      <c r="E155" s="14"/>
      <c r="F155" s="14"/>
      <c r="G155" s="14"/>
    </row>
    <row r="156" ht="15.75" customHeight="1">
      <c r="E156" s="14"/>
      <c r="F156" s="14"/>
      <c r="G156" s="14"/>
    </row>
    <row r="157" ht="15.75" customHeight="1">
      <c r="E157" s="14"/>
      <c r="F157" s="14"/>
      <c r="G157" s="14"/>
    </row>
    <row r="158" ht="15.75" customHeight="1">
      <c r="E158" s="14"/>
      <c r="F158" s="14"/>
      <c r="G158" s="14"/>
    </row>
    <row r="159" ht="15.75" customHeight="1">
      <c r="E159" s="14"/>
      <c r="F159" s="14"/>
      <c r="G159" s="14"/>
    </row>
    <row r="160" ht="15.75" customHeight="1">
      <c r="E160" s="14"/>
      <c r="F160" s="14"/>
      <c r="G160" s="14"/>
    </row>
    <row r="161" ht="15.75" customHeight="1">
      <c r="E161" s="14"/>
      <c r="F161" s="14"/>
      <c r="G161" s="14"/>
    </row>
    <row r="162" ht="15.75" customHeight="1">
      <c r="E162" s="14"/>
      <c r="F162" s="14"/>
      <c r="G162" s="14"/>
    </row>
    <row r="163" ht="15.75" customHeight="1">
      <c r="E163" s="14"/>
      <c r="F163" s="14"/>
      <c r="G163" s="14"/>
    </row>
    <row r="164" ht="15.75" customHeight="1">
      <c r="E164" s="14"/>
      <c r="F164" s="14"/>
      <c r="G164" s="14"/>
    </row>
    <row r="165" ht="15.75" customHeight="1">
      <c r="E165" s="14"/>
      <c r="F165" s="14"/>
      <c r="G165" s="14"/>
    </row>
    <row r="166" ht="15.75" customHeight="1">
      <c r="E166" s="14"/>
      <c r="F166" s="14"/>
      <c r="G166" s="14"/>
    </row>
    <row r="167" ht="15.75" customHeight="1">
      <c r="E167" s="14"/>
      <c r="F167" s="14"/>
      <c r="G167" s="14"/>
    </row>
    <row r="168" ht="15.75" customHeight="1">
      <c r="E168" s="14"/>
      <c r="F168" s="14"/>
      <c r="G168" s="14"/>
    </row>
    <row r="169" ht="15.75" customHeight="1">
      <c r="E169" s="14"/>
      <c r="F169" s="14"/>
      <c r="G169" s="14"/>
    </row>
    <row r="170" ht="15.75" customHeight="1">
      <c r="E170" s="14"/>
      <c r="F170" s="14"/>
      <c r="G170" s="14"/>
    </row>
    <row r="171" ht="15.75" customHeight="1">
      <c r="E171" s="14"/>
      <c r="F171" s="14"/>
      <c r="G171" s="14"/>
    </row>
    <row r="172" ht="15.75" customHeight="1">
      <c r="E172" s="14"/>
      <c r="F172" s="14"/>
      <c r="G172" s="14"/>
    </row>
    <row r="173" ht="15.75" customHeight="1">
      <c r="E173" s="14"/>
      <c r="F173" s="14"/>
      <c r="G173" s="14"/>
    </row>
    <row r="174" ht="15.75" customHeight="1">
      <c r="E174" s="14"/>
      <c r="F174" s="14"/>
      <c r="G174" s="14"/>
    </row>
    <row r="175" ht="15.75" customHeight="1">
      <c r="E175" s="14"/>
      <c r="F175" s="14"/>
      <c r="G175" s="14"/>
    </row>
    <row r="176" ht="15.75" customHeight="1">
      <c r="E176" s="14"/>
      <c r="F176" s="14"/>
      <c r="G176" s="14"/>
    </row>
    <row r="177" ht="15.75" customHeight="1">
      <c r="E177" s="14"/>
      <c r="F177" s="14"/>
      <c r="G177" s="14"/>
    </row>
    <row r="178" ht="15.75" customHeight="1">
      <c r="E178" s="14"/>
      <c r="F178" s="14"/>
      <c r="G178" s="14"/>
    </row>
    <row r="179" ht="15.75" customHeight="1">
      <c r="E179" s="14"/>
      <c r="F179" s="14"/>
      <c r="G179" s="14"/>
    </row>
    <row r="180" ht="15.75" customHeight="1">
      <c r="E180" s="14"/>
      <c r="F180" s="14"/>
      <c r="G180" s="14"/>
    </row>
    <row r="181" ht="15.75" customHeight="1">
      <c r="E181" s="14"/>
      <c r="F181" s="14"/>
      <c r="G181" s="14"/>
    </row>
    <row r="182" ht="15.75" customHeight="1">
      <c r="E182" s="14"/>
      <c r="F182" s="14"/>
      <c r="G182" s="14"/>
    </row>
    <row r="183" ht="15.75" customHeight="1">
      <c r="E183" s="14"/>
      <c r="F183" s="14"/>
      <c r="G183" s="14"/>
    </row>
    <row r="184" ht="15.75" customHeight="1">
      <c r="E184" s="14"/>
      <c r="F184" s="14"/>
      <c r="G184" s="14"/>
    </row>
    <row r="185" ht="15.75" customHeight="1">
      <c r="E185" s="14"/>
      <c r="F185" s="14"/>
      <c r="G185" s="14"/>
    </row>
    <row r="186" ht="15.75" customHeight="1">
      <c r="E186" s="14"/>
      <c r="F186" s="14"/>
      <c r="G186" s="14"/>
    </row>
    <row r="187" ht="15.75" customHeight="1">
      <c r="E187" s="14"/>
      <c r="F187" s="14"/>
      <c r="G187" s="14"/>
    </row>
    <row r="188" ht="15.75" customHeight="1">
      <c r="E188" s="14"/>
      <c r="F188" s="14"/>
      <c r="G188" s="14"/>
    </row>
    <row r="189" ht="15.75" customHeight="1">
      <c r="E189" s="14"/>
      <c r="F189" s="14"/>
      <c r="G189" s="14"/>
    </row>
    <row r="190" ht="15.75" customHeight="1">
      <c r="E190" s="14"/>
      <c r="F190" s="14"/>
      <c r="G190" s="14"/>
    </row>
    <row r="191" ht="15.75" customHeight="1">
      <c r="E191" s="14"/>
      <c r="F191" s="14"/>
      <c r="G191" s="14"/>
    </row>
    <row r="192" ht="15.75" customHeight="1">
      <c r="E192" s="14"/>
      <c r="F192" s="14"/>
      <c r="G192" s="14"/>
    </row>
    <row r="193" ht="15.75" customHeight="1">
      <c r="E193" s="14"/>
      <c r="F193" s="14"/>
      <c r="G193" s="14"/>
    </row>
    <row r="194" ht="15.75" customHeight="1">
      <c r="E194" s="14"/>
      <c r="F194" s="14"/>
      <c r="G194" s="14"/>
    </row>
    <row r="195" ht="15.75" customHeight="1">
      <c r="E195" s="14"/>
      <c r="F195" s="14"/>
      <c r="G195" s="14"/>
    </row>
    <row r="196" ht="15.75" customHeight="1">
      <c r="E196" s="14"/>
      <c r="F196" s="14"/>
      <c r="G196" s="14"/>
    </row>
    <row r="197" ht="15.75" customHeight="1">
      <c r="E197" s="14"/>
      <c r="F197" s="14"/>
      <c r="G197" s="14"/>
    </row>
    <row r="198" ht="15.75" customHeight="1">
      <c r="E198" s="14"/>
      <c r="F198" s="14"/>
      <c r="G198" s="14"/>
    </row>
    <row r="199" ht="15.75" customHeight="1">
      <c r="E199" s="14"/>
      <c r="F199" s="14"/>
      <c r="G199" s="14"/>
    </row>
    <row r="200" ht="15.75" customHeight="1">
      <c r="E200" s="14"/>
      <c r="F200" s="14"/>
      <c r="G200" s="14"/>
    </row>
    <row r="201" ht="15.75" customHeight="1">
      <c r="E201" s="14"/>
      <c r="F201" s="14"/>
      <c r="G201" s="14"/>
    </row>
    <row r="202" ht="15.75" customHeight="1">
      <c r="E202" s="14"/>
      <c r="F202" s="14"/>
      <c r="G202" s="14"/>
    </row>
    <row r="203" ht="15.75" customHeight="1">
      <c r="E203" s="14"/>
      <c r="F203" s="14"/>
      <c r="G203" s="14"/>
    </row>
    <row r="204" ht="15.75" customHeight="1">
      <c r="E204" s="14"/>
      <c r="F204" s="14"/>
      <c r="G204" s="14"/>
    </row>
    <row r="205" ht="15.75" customHeight="1">
      <c r="E205" s="14"/>
      <c r="F205" s="14"/>
      <c r="G205" s="14"/>
    </row>
    <row r="206" ht="15.75" customHeight="1">
      <c r="E206" s="14"/>
      <c r="F206" s="14"/>
      <c r="G206" s="14"/>
    </row>
    <row r="207" ht="15.75" customHeight="1">
      <c r="E207" s="14"/>
      <c r="F207" s="14"/>
      <c r="G207" s="14"/>
    </row>
    <row r="208" ht="15.75" customHeight="1">
      <c r="E208" s="14"/>
      <c r="F208" s="14"/>
      <c r="G208" s="14"/>
    </row>
    <row r="209" ht="15.75" customHeight="1">
      <c r="E209" s="14"/>
      <c r="F209" s="14"/>
      <c r="G209" s="14"/>
    </row>
    <row r="210" ht="15.75" customHeight="1">
      <c r="E210" s="14"/>
      <c r="F210" s="14"/>
      <c r="G210" s="14"/>
    </row>
    <row r="211" ht="15.75" customHeight="1">
      <c r="E211" s="14"/>
      <c r="F211" s="14"/>
      <c r="G211" s="14"/>
    </row>
    <row r="212" ht="15.75" customHeight="1">
      <c r="E212" s="14"/>
      <c r="F212" s="14"/>
      <c r="G212" s="14"/>
    </row>
    <row r="213" ht="15.75" customHeight="1">
      <c r="E213" s="14"/>
      <c r="F213" s="14"/>
      <c r="G213" s="14"/>
    </row>
    <row r="214" ht="15.75" customHeight="1">
      <c r="E214" s="14"/>
      <c r="F214" s="14"/>
      <c r="G214" s="14"/>
    </row>
    <row r="215" ht="15.75" customHeight="1">
      <c r="E215" s="14"/>
      <c r="F215" s="14"/>
      <c r="G215" s="14"/>
    </row>
    <row r="216" ht="15.75" customHeight="1">
      <c r="E216" s="14"/>
      <c r="F216" s="14"/>
      <c r="G216" s="14"/>
    </row>
    <row r="217" ht="15.75" customHeight="1">
      <c r="E217" s="14"/>
      <c r="F217" s="14"/>
      <c r="G217" s="14"/>
    </row>
    <row r="218" ht="15.75" customHeight="1">
      <c r="E218" s="14"/>
      <c r="F218" s="14"/>
      <c r="G218" s="14"/>
    </row>
    <row r="219" ht="15.75" customHeight="1">
      <c r="E219" s="14"/>
      <c r="F219" s="14"/>
      <c r="G219" s="14"/>
    </row>
    <row r="220" ht="15.75" customHeight="1">
      <c r="E220" s="14"/>
      <c r="F220" s="14"/>
      <c r="G220" s="1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